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5" windowWidth="15480" windowHeight="11640" tabRatio="740" activeTab="2"/>
  </bookViews>
  <sheets>
    <sheet name="LIQUID    " sheetId="2" r:id="rId1"/>
    <sheet name="ULTRA" sheetId="3" r:id="rId2"/>
    <sheet name="EQUITY " sheetId="4" r:id="rId3"/>
    <sheet name="DYNAMIC" sheetId="5" r:id="rId4"/>
    <sheet name="SHORT" sheetId="6" r:id="rId5"/>
    <sheet name="DYNAMIC MIP" sheetId="7" r:id="rId6"/>
    <sheet name="TREASURY  " sheetId="8" r:id="rId7"/>
    <sheet name="CREDIT OPPORTUNITIES" sheetId="9" r:id="rId8"/>
    <sheet name="Dynamic Bond" sheetId="10" r:id="rId9"/>
    <sheet name="Short Term Floating Rate" sheetId="11" r:id="rId10"/>
  </sheets>
  <calcPr calcId="125725"/>
</workbook>
</file>

<file path=xl/calcChain.xml><?xml version="1.0" encoding="utf-8"?>
<calcChain xmlns="http://schemas.openxmlformats.org/spreadsheetml/2006/main">
  <c r="E58" i="8"/>
  <c r="D58"/>
  <c r="E70" i="6"/>
  <c r="D70"/>
  <c r="E96" i="3"/>
  <c r="D96"/>
  <c r="E122" i="2"/>
  <c r="D122"/>
  <c r="G33" i="11" l="1"/>
  <c r="F33"/>
  <c r="G29"/>
  <c r="F29"/>
  <c r="G26"/>
  <c r="F26"/>
  <c r="G21"/>
  <c r="F21"/>
  <c r="G17"/>
  <c r="G34" s="1"/>
  <c r="F17"/>
  <c r="F34" s="1"/>
  <c r="G29" i="10"/>
  <c r="F29"/>
  <c r="G25"/>
  <c r="F25"/>
  <c r="G22"/>
  <c r="F22"/>
  <c r="G15"/>
  <c r="G30" s="1"/>
  <c r="F15"/>
  <c r="F30" s="1"/>
  <c r="G58" i="9"/>
  <c r="F58"/>
  <c r="G54"/>
  <c r="F54"/>
  <c r="G51"/>
  <c r="F51"/>
  <c r="G26"/>
  <c r="F26"/>
  <c r="G17"/>
  <c r="F17"/>
  <c r="G11"/>
  <c r="G59" s="1"/>
  <c r="F11"/>
  <c r="F59" s="1"/>
  <c r="G28" i="8"/>
  <c r="F28"/>
  <c r="G24"/>
  <c r="F24"/>
  <c r="G21"/>
  <c r="F21"/>
  <c r="G11"/>
  <c r="G29" s="1"/>
  <c r="F11"/>
  <c r="F29" s="1"/>
  <c r="G74" i="7"/>
  <c r="F74"/>
  <c r="G70"/>
  <c r="F70"/>
  <c r="G67"/>
  <c r="F67"/>
  <c r="G52"/>
  <c r="F52"/>
  <c r="G47"/>
  <c r="G75" s="1"/>
  <c r="F47"/>
  <c r="F75" s="1"/>
  <c r="G40" i="6"/>
  <c r="F40"/>
  <c r="G36"/>
  <c r="F36"/>
  <c r="G33"/>
  <c r="F33"/>
  <c r="G16"/>
  <c r="F16"/>
  <c r="G12"/>
  <c r="G41" s="1"/>
  <c r="F12"/>
  <c r="F41" s="1"/>
  <c r="G65" i="5"/>
  <c r="F65"/>
  <c r="G61"/>
  <c r="F61"/>
  <c r="G58"/>
  <c r="F58"/>
  <c r="G48"/>
  <c r="G66" s="1"/>
  <c r="F48"/>
  <c r="F66" s="1"/>
  <c r="G70" i="4"/>
  <c r="F70"/>
  <c r="G66"/>
  <c r="F66"/>
  <c r="G63"/>
  <c r="F63"/>
  <c r="G58"/>
  <c r="F58"/>
  <c r="G54"/>
  <c r="G71" s="1"/>
  <c r="F54"/>
  <c r="F71" s="1"/>
  <c r="G62" i="3"/>
  <c r="F62"/>
  <c r="G58"/>
  <c r="F58"/>
  <c r="G55"/>
  <c r="F55"/>
  <c r="G50"/>
  <c r="F50"/>
  <c r="G37"/>
  <c r="F37"/>
  <c r="G33"/>
  <c r="F33"/>
  <c r="G21"/>
  <c r="G63" s="1"/>
  <c r="F21"/>
  <c r="F63" s="1"/>
  <c r="G89" i="2"/>
  <c r="F89"/>
  <c r="G85"/>
  <c r="F85"/>
  <c r="G82"/>
  <c r="F82"/>
  <c r="G77"/>
  <c r="F77"/>
  <c r="G73"/>
  <c r="F73"/>
  <c r="G44"/>
  <c r="G90" s="1"/>
  <c r="F44"/>
  <c r="F90" s="1"/>
</calcChain>
</file>

<file path=xl/sharedStrings.xml><?xml version="1.0" encoding="utf-8"?>
<sst xmlns="http://schemas.openxmlformats.org/spreadsheetml/2006/main" count="1830" uniqueCount="502">
  <si>
    <t>Pramerica Liquid Fund</t>
  </si>
  <si>
    <t xml:space="preserve">  </t>
  </si>
  <si>
    <t>Portfolio as on January 31, 2013</t>
  </si>
  <si>
    <t>Sr. No.</t>
  </si>
  <si>
    <t>Name of Instrument</t>
  </si>
  <si>
    <t>Rating / Industry</t>
  </si>
  <si>
    <t>Market value (Rs. In lakhs)</t>
  </si>
  <si>
    <t>% to Net Assets</t>
  </si>
  <si>
    <t>Maturity Date</t>
  </si>
  <si>
    <t>ISIN</t>
  </si>
  <si>
    <t>MONEY MARKET INSTRUMENT</t>
  </si>
  <si>
    <t>Certificate of Deposit**</t>
  </si>
  <si>
    <t>Bank of India</t>
  </si>
  <si>
    <t>CRISIL A1+</t>
  </si>
  <si>
    <t>INE084A16675</t>
  </si>
  <si>
    <t>Canara Bank</t>
  </si>
  <si>
    <t>Sector / Rating</t>
  </si>
  <si>
    <t>Percent</t>
  </si>
  <si>
    <t>INE476A16GO0</t>
  </si>
  <si>
    <t>INE476A16GW3</t>
  </si>
  <si>
    <t>State Bank of Patiala</t>
  </si>
  <si>
    <t>ICRA A1+</t>
  </si>
  <si>
    <t>INE652A16FG4</t>
  </si>
  <si>
    <t>CARE A1+</t>
  </si>
  <si>
    <t>INE652A16FH2</t>
  </si>
  <si>
    <t>State Bank of Mysore</t>
  </si>
  <si>
    <t>ICRA A1+(so)</t>
  </si>
  <si>
    <t>INE651A16EG9</t>
  </si>
  <si>
    <t>State Bank of Travancore</t>
  </si>
  <si>
    <t>Fitch A1+(ind)</t>
  </si>
  <si>
    <t>INE654A16BO3</t>
  </si>
  <si>
    <t>Bank of Maharashtra</t>
  </si>
  <si>
    <t>Unrated</t>
  </si>
  <si>
    <t>INE457A16BL7</t>
  </si>
  <si>
    <t>IndusInd Bank</t>
  </si>
  <si>
    <t>CARE AAA</t>
  </si>
  <si>
    <t>INE095A16EZ9</t>
  </si>
  <si>
    <t>Cash &amp; Equivalent</t>
  </si>
  <si>
    <t>INE652A16ES2</t>
  </si>
  <si>
    <t>INE457A16BM5</t>
  </si>
  <si>
    <t>Kotak Mahindra Bank</t>
  </si>
  <si>
    <t>INE237A16RW6</t>
  </si>
  <si>
    <t>Allahabad Bank</t>
  </si>
  <si>
    <t>INE428A16IK5</t>
  </si>
  <si>
    <t>Oriental Bank of Commerce</t>
  </si>
  <si>
    <t>INE141A16IZ2</t>
  </si>
  <si>
    <t>ICICI Bank</t>
  </si>
  <si>
    <t>INE090A16SO4</t>
  </si>
  <si>
    <t>Punjab National Bank</t>
  </si>
  <si>
    <t>INE160A16HG4</t>
  </si>
  <si>
    <t>INE141A16GW3</t>
  </si>
  <si>
    <t>INE457A16BS2</t>
  </si>
  <si>
    <t>INE160A16HL4</t>
  </si>
  <si>
    <t>Karur Vysya Bank</t>
  </si>
  <si>
    <t>INE036D16CT4</t>
  </si>
  <si>
    <t>ING Vysya Bank</t>
  </si>
  <si>
    <t>INE166A16HF3</t>
  </si>
  <si>
    <t>Central Bank of India</t>
  </si>
  <si>
    <t>INE483A16CO5</t>
  </si>
  <si>
    <t>Ratnakar Bank</t>
  </si>
  <si>
    <t>INE976G16257</t>
  </si>
  <si>
    <t>Dena Bank</t>
  </si>
  <si>
    <t>INE077A16851</t>
  </si>
  <si>
    <t>INE141A16JK2</t>
  </si>
  <si>
    <t>INE483A16EG7</t>
  </si>
  <si>
    <t>The Jammu &amp; Kashmir Bank</t>
  </si>
  <si>
    <t>INE168A16FA4</t>
  </si>
  <si>
    <t>INE166A16HA4</t>
  </si>
  <si>
    <t>INE141A16GN2</t>
  </si>
  <si>
    <t>Axis Bank</t>
  </si>
  <si>
    <t>INE238A16OD1</t>
  </si>
  <si>
    <t>Yes Bank</t>
  </si>
  <si>
    <t>INE528G16RY1</t>
  </si>
  <si>
    <t>IDBI Bank</t>
  </si>
  <si>
    <t>INE008A16JE6</t>
  </si>
  <si>
    <t>Andhra Bank</t>
  </si>
  <si>
    <t>INE434A16CW1</t>
  </si>
  <si>
    <t>INE652A16EQ6</t>
  </si>
  <si>
    <t>INE160A16HX9</t>
  </si>
  <si>
    <t>Total</t>
  </si>
  <si>
    <t>Commercial Paper**</t>
  </si>
  <si>
    <t>Edelweiss Financial Services</t>
  </si>
  <si>
    <t>INE532F14JB5</t>
  </si>
  <si>
    <t>Housing Development Finance Corporation</t>
  </si>
  <si>
    <t>INE001A14IA6</t>
  </si>
  <si>
    <t>Indian Oil Corporation</t>
  </si>
  <si>
    <t>INE242A14EG2</t>
  </si>
  <si>
    <t>L&amp;T Finance</t>
  </si>
  <si>
    <t>INE523E14HZ0</t>
  </si>
  <si>
    <t>Tata Teleservices</t>
  </si>
  <si>
    <t>INE037E14209</t>
  </si>
  <si>
    <t>Magma Fincorp</t>
  </si>
  <si>
    <t>INE511C14GU2</t>
  </si>
  <si>
    <t>Bajaj Finance</t>
  </si>
  <si>
    <t>INE296A14EO2</t>
  </si>
  <si>
    <t>KEC International</t>
  </si>
  <si>
    <t>INE389H14389</t>
  </si>
  <si>
    <t>Fedbank Financial Services</t>
  </si>
  <si>
    <t>INE007N14120</t>
  </si>
  <si>
    <t>Motilal Oswal Financial Services</t>
  </si>
  <si>
    <t>INE338I14384</t>
  </si>
  <si>
    <t>Jindal Steel &amp; Power</t>
  </si>
  <si>
    <t>INE749A14AT7</t>
  </si>
  <si>
    <t>Tata Housing Development Company</t>
  </si>
  <si>
    <t>INE582L14092</t>
  </si>
  <si>
    <t>INE749A14AV3</t>
  </si>
  <si>
    <t>ICICI Securities</t>
  </si>
  <si>
    <t>INE763G14841</t>
  </si>
  <si>
    <t>ICICI Securities Primary Dealership</t>
  </si>
  <si>
    <t>INE849D14DG0</t>
  </si>
  <si>
    <t>Cholamandalam Investment and Finance Co</t>
  </si>
  <si>
    <t>INE121A14FP6</t>
  </si>
  <si>
    <t>Tata Motors</t>
  </si>
  <si>
    <t>INE155A14BX7</t>
  </si>
  <si>
    <t>Ericsson India</t>
  </si>
  <si>
    <t>INE310I14508</t>
  </si>
  <si>
    <t>India Infoline Finance</t>
  </si>
  <si>
    <t>INE866I14EV0</t>
  </si>
  <si>
    <t>Morgan Stanley India Capital</t>
  </si>
  <si>
    <t>INE175K14AJ5</t>
  </si>
  <si>
    <t>INE720G14528</t>
  </si>
  <si>
    <t>Kotak Commodity Service</t>
  </si>
  <si>
    <t>INE410J14082</t>
  </si>
  <si>
    <t>Ballarpur Industries</t>
  </si>
  <si>
    <t>INE294A14865</t>
  </si>
  <si>
    <t>INE294A14873</t>
  </si>
  <si>
    <t>Aditya Birla Money</t>
  </si>
  <si>
    <t>INE865C14272</t>
  </si>
  <si>
    <t>Reliance Capital</t>
  </si>
  <si>
    <t>INE013A14IF0</t>
  </si>
  <si>
    <t>CMB</t>
  </si>
  <si>
    <t>IDIA00089767</t>
  </si>
  <si>
    <t>BONDS &amp; NCDs</t>
  </si>
  <si>
    <t>Listed / awaiting listing on the stock exchanges</t>
  </si>
  <si>
    <t>INE090A08MR7</t>
  </si>
  <si>
    <t>CBLO / Reverse Repo Investments</t>
  </si>
  <si>
    <t>Cash &amp; Cash Equivalents</t>
  </si>
  <si>
    <t>Net Receivable/Payable</t>
  </si>
  <si>
    <t>Grand Total</t>
  </si>
  <si>
    <t>All corporate ratings are assigned by rating agencies like CRISIL; CARE; ICRA; FITCH.</t>
  </si>
  <si>
    <t>* Total Exposure to illiquid securities is 0.00% of the portfolio;i.e. Rs.0.00 lakhs</t>
  </si>
  <si>
    <t>Pramerica Ultra Short Term Bond Fund</t>
  </si>
  <si>
    <t>Corporation Bank</t>
  </si>
  <si>
    <t>INE112A16DC3</t>
  </si>
  <si>
    <t>INE008A16NL3</t>
  </si>
  <si>
    <t>CRISIL AAA</t>
  </si>
  <si>
    <t>INE434A16CV3</t>
  </si>
  <si>
    <t>Indian Overseas Bank</t>
  </si>
  <si>
    <t>INE565A16707</t>
  </si>
  <si>
    <t>INE160A16HC3</t>
  </si>
  <si>
    <t>Vijaya Bank</t>
  </si>
  <si>
    <t>CRISIL A+</t>
  </si>
  <si>
    <t>INE705A16FO4</t>
  </si>
  <si>
    <t>ICRA AAA</t>
  </si>
  <si>
    <t>INE434A16CY7</t>
  </si>
  <si>
    <t>SOV</t>
  </si>
  <si>
    <t>INE652A16DJ3</t>
  </si>
  <si>
    <t>INE705A16EY6</t>
  </si>
  <si>
    <t>ICRA AA</t>
  </si>
  <si>
    <t>INE160A16IQ1</t>
  </si>
  <si>
    <t>ICRA AA+</t>
  </si>
  <si>
    <t>Piramal Enterprises</t>
  </si>
  <si>
    <t>INE140A14548</t>
  </si>
  <si>
    <t>Power Finance Corporation</t>
  </si>
  <si>
    <t>INE134E14519</t>
  </si>
  <si>
    <t>INE523E14II4</t>
  </si>
  <si>
    <t>INE866I14CG5</t>
  </si>
  <si>
    <t>Treasury Bill</t>
  </si>
  <si>
    <t>T BILL 91 DAY 2013</t>
  </si>
  <si>
    <t>IDIA00089249</t>
  </si>
  <si>
    <t>NABARD</t>
  </si>
  <si>
    <t>INE261F09GY9</t>
  </si>
  <si>
    <t>Manappuram Finance</t>
  </si>
  <si>
    <t>INE522D07420</t>
  </si>
  <si>
    <t>Infrastructure Development Finance Company</t>
  </si>
  <si>
    <t>INE043D07CH4</t>
  </si>
  <si>
    <t>LIC Housing Finance</t>
  </si>
  <si>
    <t>INE115A07AS7</t>
  </si>
  <si>
    <t>INE261F09GQ5</t>
  </si>
  <si>
    <t>INE261F09GN2</t>
  </si>
  <si>
    <t>Aditya Birla Finance</t>
  </si>
  <si>
    <t>INE860H07250</t>
  </si>
  <si>
    <t>Fullerton India Credit Company</t>
  </si>
  <si>
    <t>INE535H07183</t>
  </si>
  <si>
    <t>INE013A07KX3</t>
  </si>
  <si>
    <t>Fixed Deposit</t>
  </si>
  <si>
    <t>Bank of Nova Scotia</t>
  </si>
  <si>
    <t>IDIA00090955</t>
  </si>
  <si>
    <t>IDIA00091154</t>
  </si>
  <si>
    <t>Pramerica Equity Fund</t>
  </si>
  <si>
    <t>EQUITY &amp; EQUITY RELATED</t>
  </si>
  <si>
    <t>Banks</t>
  </si>
  <si>
    <t>INE090A01013</t>
  </si>
  <si>
    <t>ITC</t>
  </si>
  <si>
    <t>Consumer Non Durables</t>
  </si>
  <si>
    <t>INE154A01025</t>
  </si>
  <si>
    <t>Finance</t>
  </si>
  <si>
    <t>INE001A01036</t>
  </si>
  <si>
    <t>Reliance Industries</t>
  </si>
  <si>
    <t>Petroleum Products</t>
  </si>
  <si>
    <t>Software</t>
  </si>
  <si>
    <t>INE002A01018</t>
  </si>
  <si>
    <t>HDFC Bank</t>
  </si>
  <si>
    <t>INE040A01026</t>
  </si>
  <si>
    <t>Larsen &amp; Toubro</t>
  </si>
  <si>
    <t>Construction Project</t>
  </si>
  <si>
    <t>INE018A01030</t>
  </si>
  <si>
    <t>State Bank of India</t>
  </si>
  <si>
    <t>Pharmaceuticals</t>
  </si>
  <si>
    <t>INE062A01012</t>
  </si>
  <si>
    <t>Infosys</t>
  </si>
  <si>
    <t>INE009A01021</t>
  </si>
  <si>
    <t>Tata Consultancy Services</t>
  </si>
  <si>
    <t>INE467B01029</t>
  </si>
  <si>
    <t>Cipla</t>
  </si>
  <si>
    <t>Non - Ferrous Metals</t>
  </si>
  <si>
    <t>INE059A01026</t>
  </si>
  <si>
    <t>Sterlite Industries ( India )</t>
  </si>
  <si>
    <t>Telecom - Services</t>
  </si>
  <si>
    <t>INE268A01049</t>
  </si>
  <si>
    <t>Tata Steel</t>
  </si>
  <si>
    <t>Ferrous Metals</t>
  </si>
  <si>
    <t>Auto</t>
  </si>
  <si>
    <t>INE081A01012</t>
  </si>
  <si>
    <t>Coal India</t>
  </si>
  <si>
    <t>Minerals/Mining</t>
  </si>
  <si>
    <t>INE522F01014</t>
  </si>
  <si>
    <t>Sun Pharmaceuticals Industries</t>
  </si>
  <si>
    <t>INE044A01036</t>
  </si>
  <si>
    <t>Mahindra &amp; Mahindra</t>
  </si>
  <si>
    <t>Cement</t>
  </si>
  <si>
    <t>INE101A01026</t>
  </si>
  <si>
    <t>Aditya Birla Nuvo</t>
  </si>
  <si>
    <t>Services</t>
  </si>
  <si>
    <t>Media &amp; Entertainment</t>
  </si>
  <si>
    <t>INE069A01017</t>
  </si>
  <si>
    <t>Bharti Airtel</t>
  </si>
  <si>
    <t>INE397D01024</t>
  </si>
  <si>
    <t>Hindalco Industries</t>
  </si>
  <si>
    <t>Oil</t>
  </si>
  <si>
    <t>INE038A01020</t>
  </si>
  <si>
    <t>Hindustan Unilever</t>
  </si>
  <si>
    <t>Transportation</t>
  </si>
  <si>
    <t>INE030A01027</t>
  </si>
  <si>
    <t>Industrial Products</t>
  </si>
  <si>
    <t>INE043D01016</t>
  </si>
  <si>
    <t>Reliance Communications</t>
  </si>
  <si>
    <t>Gas</t>
  </si>
  <si>
    <t>INE330H01018</t>
  </si>
  <si>
    <t>NMDC</t>
  </si>
  <si>
    <t>INE584A01023</t>
  </si>
  <si>
    <t>Ambuja Cements</t>
  </si>
  <si>
    <t>INE079A01024</t>
  </si>
  <si>
    <t>Jaiprakash Associates</t>
  </si>
  <si>
    <t>INE455F01025</t>
  </si>
  <si>
    <t>Dr. Reddy's Laboratories</t>
  </si>
  <si>
    <t>INE089A01023</t>
  </si>
  <si>
    <t>Maruti Suzuki India</t>
  </si>
  <si>
    <t>INE585B01010</t>
  </si>
  <si>
    <t>INE237A01028</t>
  </si>
  <si>
    <t>Jet Airways (India)</t>
  </si>
  <si>
    <t>INE802G01018</t>
  </si>
  <si>
    <t>Zee Entertainment Enterprises</t>
  </si>
  <si>
    <t>INE256A01028</t>
  </si>
  <si>
    <t>INE749A01030</t>
  </si>
  <si>
    <t>Multi Commodity Exchange of India</t>
  </si>
  <si>
    <t>INE745G01035</t>
  </si>
  <si>
    <t>Tech Mahindra</t>
  </si>
  <si>
    <t>INE669C01028</t>
  </si>
  <si>
    <t>INE528G01019</t>
  </si>
  <si>
    <t>The Karnataka Bank</t>
  </si>
  <si>
    <t>INE614B01018</t>
  </si>
  <si>
    <t>TV18 Broadcast</t>
  </si>
  <si>
    <t>INE886H01027</t>
  </si>
  <si>
    <t>Idea Cellular</t>
  </si>
  <si>
    <t>INE669E01016</t>
  </si>
  <si>
    <t>Glenmark Pharmaceuticals</t>
  </si>
  <si>
    <t>INE935A01035</t>
  </si>
  <si>
    <t>INE155A01022</t>
  </si>
  <si>
    <t>Sintex Industries</t>
  </si>
  <si>
    <t>INE429C01035</t>
  </si>
  <si>
    <t>Cairn India</t>
  </si>
  <si>
    <t>INE910H01017</t>
  </si>
  <si>
    <t>Financial Technologies (India)</t>
  </si>
  <si>
    <t>INE111B01023</t>
  </si>
  <si>
    <t>Hindustan Petroleum Corporation</t>
  </si>
  <si>
    <t>INE094A01015</t>
  </si>
  <si>
    <t>HCL Technologies</t>
  </si>
  <si>
    <t>INE860A01027</t>
  </si>
  <si>
    <t>Oil &amp; Natural Gas Corpn</t>
  </si>
  <si>
    <t>INE213A01029</t>
  </si>
  <si>
    <t>Indraprastha Gas</t>
  </si>
  <si>
    <t>INE203G01019</t>
  </si>
  <si>
    <t>DERIVATIVES</t>
  </si>
  <si>
    <t>IDFC 170 Put Feb13</t>
  </si>
  <si>
    <t>OP00593898</t>
  </si>
  <si>
    <t>INE089A08051</t>
  </si>
  <si>
    <t>Pramerica Dynamic Fund</t>
  </si>
  <si>
    <t>ICRA AA-</t>
  </si>
  <si>
    <t>CARE AA+</t>
  </si>
  <si>
    <t>Grasim Industries</t>
  </si>
  <si>
    <t>INE047A01013</t>
  </si>
  <si>
    <t>Emami</t>
  </si>
  <si>
    <t>INE548C01032</t>
  </si>
  <si>
    <t>Hero MotoCorp</t>
  </si>
  <si>
    <t>INE158A01026</t>
  </si>
  <si>
    <t>Exim Bank</t>
  </si>
  <si>
    <t>INE514E08AS1</t>
  </si>
  <si>
    <t>Rural Electrification Corporation</t>
  </si>
  <si>
    <t>INE020B08773</t>
  </si>
  <si>
    <t>INE866I07206</t>
  </si>
  <si>
    <t>INE134E08EZ5</t>
  </si>
  <si>
    <t>INE081A08181</t>
  </si>
  <si>
    <t>Pramerica Short Term Income Fund</t>
  </si>
  <si>
    <t>Bank of Baroda</t>
  </si>
  <si>
    <t>INE028A16490</t>
  </si>
  <si>
    <t>INE237A16QD8</t>
  </si>
  <si>
    <t>IL&amp;FS Financial Services</t>
  </si>
  <si>
    <t>CRISIL AA+</t>
  </si>
  <si>
    <t>INE121H14AP2</t>
  </si>
  <si>
    <t>Shriram Transport Finance</t>
  </si>
  <si>
    <t>INE721A07986</t>
  </si>
  <si>
    <t>INE261F09GG6</t>
  </si>
  <si>
    <t>INE261F09HM2</t>
  </si>
  <si>
    <t>INE134E08EW2</t>
  </si>
  <si>
    <t>INE115A07CJ2</t>
  </si>
  <si>
    <t>INE001A07HD6</t>
  </si>
  <si>
    <t>INE514E08CD9</t>
  </si>
  <si>
    <t>INE166A09030</t>
  </si>
  <si>
    <t>INE001A07JB6</t>
  </si>
  <si>
    <t>Power Grid Corporation of India</t>
  </si>
  <si>
    <t>INE752E07JP6</t>
  </si>
  <si>
    <t>Pramerica Dynamic Monthly Income Fund</t>
  </si>
  <si>
    <t>INE514E08AX1</t>
  </si>
  <si>
    <t>INE038A07266</t>
  </si>
  <si>
    <t>INE020B08807</t>
  </si>
  <si>
    <t>INE134E08EE0</t>
  </si>
  <si>
    <t>INE001A07JG5</t>
  </si>
  <si>
    <t>Pramerica Treasury Advantage Fund</t>
  </si>
  <si>
    <t>National Housing Bank</t>
  </si>
  <si>
    <t>INE557F08DY9</t>
  </si>
  <si>
    <t>INE020B08781</t>
  </si>
  <si>
    <t>INE134E08EY8</t>
  </si>
  <si>
    <t>Pramerica Credit Opportunities Fund</t>
  </si>
  <si>
    <t>CARE AA</t>
  </si>
  <si>
    <t>INE532F14JH2</t>
  </si>
  <si>
    <t>INE308L14209</t>
  </si>
  <si>
    <t>CENTRAL GOVERNMENT SECURITIES</t>
  </si>
  <si>
    <t>08.20% CGL 2025</t>
  </si>
  <si>
    <t>IN0020120047</t>
  </si>
  <si>
    <t>08.97% CGL 2030</t>
  </si>
  <si>
    <t>CRISIL AA-</t>
  </si>
  <si>
    <t>IN0020110055</t>
  </si>
  <si>
    <t>08.33% CGL 2026</t>
  </si>
  <si>
    <t>CARE AA-</t>
  </si>
  <si>
    <t>IN0020120039</t>
  </si>
  <si>
    <t>08.93% The Kerala Bank 2022</t>
  </si>
  <si>
    <t>IN2020120068</t>
  </si>
  <si>
    <t>08.15% CGL 2022</t>
  </si>
  <si>
    <t>IN0020120013</t>
  </si>
  <si>
    <t>08.84% The Gujarat Bank 2022</t>
  </si>
  <si>
    <t>IN1520120099</t>
  </si>
  <si>
    <t>Shriram City Union Finance</t>
  </si>
  <si>
    <t>INE722A07398</t>
  </si>
  <si>
    <t>Religare Finvest</t>
  </si>
  <si>
    <t>INE958G07643</t>
  </si>
  <si>
    <t>INE522D07396</t>
  </si>
  <si>
    <t>INE514E08BS9</t>
  </si>
  <si>
    <t>Sundaram BNP Paribas Home Finance</t>
  </si>
  <si>
    <t>INE667F07AA4</t>
  </si>
  <si>
    <t>INE866I08139</t>
  </si>
  <si>
    <t>INE866I07230</t>
  </si>
  <si>
    <t>INE752E07FO7</t>
  </si>
  <si>
    <t>Muthoot Finance</t>
  </si>
  <si>
    <t>INE414G07068</t>
  </si>
  <si>
    <t>INE414G07084</t>
  </si>
  <si>
    <t>INE522D07321</t>
  </si>
  <si>
    <t>INE722A07224</t>
  </si>
  <si>
    <t>Pramerica Dynamic Bond Fund</t>
  </si>
  <si>
    <t>INE752E07JI1</t>
  </si>
  <si>
    <t>INE514E08BJ8</t>
  </si>
  <si>
    <t>Pramerica Short Term Floating Rate Fund</t>
  </si>
  <si>
    <t>The South Indian Bank</t>
  </si>
  <si>
    <t>INE683A16997</t>
  </si>
  <si>
    <t>INE141A16IF4</t>
  </si>
  <si>
    <t>Quantity</t>
  </si>
  <si>
    <t>**Thinly traded/Non traded securities and illiquid securities as defined in SEBI Regulations and Guidelines.</t>
  </si>
  <si>
    <t>Stock Option</t>
  </si>
  <si>
    <t>Karvy Financial Services</t>
  </si>
  <si>
    <t>Notes:</t>
  </si>
  <si>
    <t xml:space="preserve">1.   Total Non Performing Assets provided for </t>
  </si>
  <si>
    <t>Nil</t>
  </si>
  <si>
    <t>2.   NAV at the beginning of the month</t>
  </si>
  <si>
    <t xml:space="preserve">             Growth Option</t>
  </si>
  <si>
    <t xml:space="preserve">             Daily Dividend Option</t>
  </si>
  <si>
    <t xml:space="preserve">             Weekly Dividend Option</t>
  </si>
  <si>
    <t xml:space="preserve">             Fortnightly Dividend Option</t>
  </si>
  <si>
    <t xml:space="preserve">             Monthly Dividend Option</t>
  </si>
  <si>
    <t>3.   NAV at the end of the month</t>
  </si>
  <si>
    <t>4.   Exposure to derivative instrument at the end of the month</t>
  </si>
  <si>
    <t>5.   Investment in foreign securities/ADRs/GDRs at the end of the month</t>
  </si>
  <si>
    <t>6.   Investment in short term deposit at the end of the month (In Lacs)</t>
  </si>
  <si>
    <t>7.   Average Portfolio Maturity</t>
  </si>
  <si>
    <t>8.   Total Dividend (net) declared during the month - (Dividend Option - Daily, Weekly, Fortnightly and Monthly)</t>
  </si>
  <si>
    <t>Plan/Option Name</t>
  </si>
  <si>
    <t>Individual &amp; HUF</t>
  </si>
  <si>
    <t>Others</t>
  </si>
  <si>
    <t>Daily Dividend Option</t>
  </si>
  <si>
    <t>Weekly Dividend Option</t>
  </si>
  <si>
    <t>Fortnightly Dividend Option</t>
  </si>
  <si>
    <t>Monthly Dividend Option</t>
  </si>
  <si>
    <t>Dividends are declared on face value of Rs. 1000 per unit. After distribution of dividend, the NAV falls to the extent of dividend and statutory levy (if applicable).</t>
  </si>
  <si>
    <t>9. Total Exposure to illiquid securities is 0.00% of the portfolio, i.e. Rs.0.00 lakh</t>
  </si>
  <si>
    <t>1.   Total Non Performing Assets provided for</t>
  </si>
  <si>
    <t xml:space="preserve">             Dividend Option</t>
  </si>
  <si>
    <t>Type</t>
  </si>
  <si>
    <t>Scheme</t>
  </si>
  <si>
    <t>Underlying</t>
  </si>
  <si>
    <t>Long / Short</t>
  </si>
  <si>
    <t xml:space="preserve">Futures Price when purchased </t>
  </si>
  <si>
    <t>Margin maintained in Rs. Lakhs</t>
  </si>
  <si>
    <t>Total exposure due to futures as a %age to net assets</t>
  </si>
  <si>
    <t>Hedging</t>
  </si>
  <si>
    <t>Other than Hedging</t>
  </si>
  <si>
    <t>Total Number of contracts where futures were bought</t>
  </si>
  <si>
    <t>Total Number of contracts where futures were sold</t>
  </si>
  <si>
    <t>Gross Notional Value of contracts where futures were bought</t>
  </si>
  <si>
    <t>Net Profit/Loss value on all contracts combined</t>
  </si>
  <si>
    <t>Number of Contracts</t>
  </si>
  <si>
    <t>Option Price when purchased</t>
  </si>
  <si>
    <t>Total %age of existing assets hedged through put options</t>
  </si>
  <si>
    <t>Call/Put</t>
  </si>
  <si>
    <t>Total Number of contracts entered into</t>
  </si>
  <si>
    <t>Gross Notional Value of contracts entered into</t>
  </si>
  <si>
    <t>6.   Investment in short term deposit at the end of the month</t>
  </si>
  <si>
    <t>7.   Portfolio Turnover Ratio</t>
  </si>
  <si>
    <t>8.   Total Dividend (net) declared during the month- (Dividend Option)</t>
  </si>
  <si>
    <t>Dividend Option</t>
  </si>
  <si>
    <t>NIL</t>
  </si>
  <si>
    <t>Dividends are declared on face value of  Rs. 10 per unit.  After distribution of dividend,  the NAV falls to the extent of dividend and statutory levy (if applicable).</t>
  </si>
  <si>
    <t>5.   Investment in foreign securities/ADRs/GDRs at the end of the half-year period</t>
  </si>
  <si>
    <t>6.   Investment in short term deposit at the end of the half-year period</t>
  </si>
  <si>
    <t>8.   Total Dividend (net) declared during the half-year period - (Dividend Option)</t>
  </si>
  <si>
    <t xml:space="preserve">             Quarterly Dividend Option</t>
  </si>
  <si>
    <t>8.   Total Dividend (net) declared during the month - (Dividend Option - Weekly, Fortnightly, Monthly and Quarterly)</t>
  </si>
  <si>
    <t xml:space="preserve">            Growth Option</t>
  </si>
  <si>
    <t xml:space="preserve">            Dividend Option</t>
  </si>
  <si>
    <t>8.   Total Dividend (net) declared during the one month - (Monthly Dividend Option)</t>
  </si>
  <si>
    <t>8.   Total Dividend (net) declared during the month - (Dividend Option)</t>
  </si>
  <si>
    <t>8.   Total Dividend (net) declared during the month - (Dividend Option -Quarterly and Monthly)</t>
  </si>
  <si>
    <t>8.   Total Dividend (net) declared during the month - (Dividend Option - Daily, Weekly and Monthly)</t>
  </si>
  <si>
    <t>FFDD</t>
  </si>
  <si>
    <t>FFWD</t>
  </si>
  <si>
    <t>FFMD</t>
  </si>
  <si>
    <t>Positions through Futures as on 31st January 2013</t>
  </si>
  <si>
    <t>For the month ended on 31st January 2013 - Hedging and Non-Hedging transactions through futures which have been squared off/expired</t>
  </si>
  <si>
    <t>Positions through Put Options as on 31st January 2013</t>
  </si>
  <si>
    <t>For the month ended on 31st January 2013 - Hedging and Non-Hedging transactions through options which have been squared off/expired</t>
  </si>
  <si>
    <t>Positions through Futures as on 31st January 2012</t>
  </si>
  <si>
    <t>For the month ended on 31st January 2012 - Hedging and Non-Hedging transactions through futures which have been squared off/expired</t>
  </si>
  <si>
    <t>Positions through Put Options as on 31st January 2012</t>
  </si>
  <si>
    <t>For the month ended on 31st January 2012 - Hedging and Non-Hedging transactions through options which have been squared off/expired</t>
  </si>
  <si>
    <t xml:space="preserve">             Growth Option - Normal Plan</t>
  </si>
  <si>
    <t xml:space="preserve">             Daily Dividend Option - Normal Plan</t>
  </si>
  <si>
    <t xml:space="preserve">             Weekly Dividend Option - Normal Plan</t>
  </si>
  <si>
    <t xml:space="preserve">             Fortnightly Dividend Option - Normal Plan</t>
  </si>
  <si>
    <t xml:space="preserve">             Monthly Dividend Option - Normal Plan</t>
  </si>
  <si>
    <t xml:space="preserve">             Growth Option - Direct Plan</t>
  </si>
  <si>
    <t xml:space="preserve">             Daily Dividend Option - Direct Plan</t>
  </si>
  <si>
    <t xml:space="preserve">             Weekly Dividend Option - Direct Plan</t>
  </si>
  <si>
    <t xml:space="preserve">             Monthly Dividend Option - Direct Plan</t>
  </si>
  <si>
    <t xml:space="preserve">             Daily Dividend Option  - Normal Plan</t>
  </si>
  <si>
    <t xml:space="preserve">             Weekly Dividend Option  - Normal Plan</t>
  </si>
  <si>
    <t xml:space="preserve">             Fortnightly Dividend Option  - Normal Plan</t>
  </si>
  <si>
    <t xml:space="preserve">             Monthly Dividend Option - Normal Plan </t>
  </si>
  <si>
    <t xml:space="preserve">             Daily Dividend Option  - Direct Plan</t>
  </si>
  <si>
    <t xml:space="preserve">             Weekly Dividend Option  - Direct Plan</t>
  </si>
  <si>
    <t xml:space="preserve">             Growth Option  - Normal Plan</t>
  </si>
  <si>
    <t xml:space="preserve">             Dividend Option - Normal Plan</t>
  </si>
  <si>
    <t xml:space="preserve">             Growth Option  - Direct Plan</t>
  </si>
  <si>
    <t xml:space="preserve">             Dividend Option - Direct Plan</t>
  </si>
  <si>
    <t>Dividend Option - Normal Plan</t>
  </si>
  <si>
    <t>Dividend Option - Direct Plan</t>
  </si>
  <si>
    <t xml:space="preserve">             Quarterly Dividend Option - Normal Plan</t>
  </si>
  <si>
    <t xml:space="preserve">            Growth Option - Normal Plan</t>
  </si>
  <si>
    <t xml:space="preserve">            Dividend Option - Normal Plan</t>
  </si>
  <si>
    <t xml:space="preserve">            Growth Option - Direct Plan</t>
  </si>
  <si>
    <t xml:space="preserve">             Weekly Dividend Option - Normal Plan </t>
  </si>
  <si>
    <t>Jindal Power</t>
  </si>
  <si>
    <t>37 days</t>
  </si>
  <si>
    <t>195 days</t>
  </si>
  <si>
    <t>2.31 Years</t>
  </si>
  <si>
    <t>4.74 Years</t>
  </si>
  <si>
    <t>501 days</t>
  </si>
  <si>
    <t>3.94 Years</t>
  </si>
  <si>
    <t>10.33 Years</t>
  </si>
  <si>
    <t>160 days</t>
  </si>
  <si>
    <t>Monthly Dividend Option - Direct Plan</t>
  </si>
  <si>
    <t>Monthly Dividend Option - Normal Plan</t>
  </si>
  <si>
    <t>PEF</t>
  </si>
  <si>
    <t>Put</t>
  </si>
  <si>
    <t>IDFC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</si>
</sst>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[$-409]dd\-mmm\-yy;@"/>
    <numFmt numFmtId="165" formatCode="_ * #,##0_)_£_ ;_ * \(#,##0\)_£_ ;_ * &quot;-&quot;??_)_£_ ;_ @_ "/>
    <numFmt numFmtId="166" formatCode="dd\-mmm\-yyyy"/>
    <numFmt numFmtId="167" formatCode="_(* #,##0_);_(* \(#,##0\);_(* &quot;-&quot;??_);_(@_)"/>
    <numFmt numFmtId="168" formatCode="0.0000"/>
    <numFmt numFmtId="169" formatCode="#,##0.000000"/>
    <numFmt numFmtId="171" formatCode="0.000%"/>
  </numFmts>
  <fonts count="19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62"/>
      <name val="Times New Roman"/>
      <family val="1"/>
    </font>
    <font>
      <b/>
      <sz val="10"/>
      <name val="Times New Roman"/>
      <family val="1"/>
    </font>
    <font>
      <sz val="10"/>
      <color indexed="62"/>
      <name val="Times New Roman"/>
      <family val="1"/>
    </font>
    <font>
      <sz val="10"/>
      <name val="Times New Roman"/>
      <family val="1"/>
    </font>
    <font>
      <b/>
      <sz val="10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Tahoma"/>
      <family val="2"/>
    </font>
    <font>
      <sz val="10"/>
      <name val="MS Sans Serif"/>
      <family val="2"/>
    </font>
    <font>
      <b/>
      <sz val="9"/>
      <name val="Tahoma"/>
      <family val="2"/>
    </font>
    <font>
      <sz val="9"/>
      <color indexed="10"/>
      <name val="Tahoma"/>
      <family val="2"/>
    </font>
    <font>
      <sz val="9"/>
      <color indexed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39" fontId="15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5" fillId="2" borderId="1" xfId="2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10" fontId="10" fillId="0" borderId="1" xfId="4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39" fontId="5" fillId="2" borderId="1" xfId="1" applyNumberFormat="1" applyFont="1" applyFill="1" applyBorder="1" applyAlignment="1">
      <alignment horizontal="center" vertical="top" wrapText="1"/>
    </xf>
    <xf numFmtId="10" fontId="5" fillId="2" borderId="1" xfId="4" applyNumberFormat="1" applyFont="1" applyFill="1" applyBorder="1" applyAlignment="1">
      <alignment horizontal="center" vertical="top" wrapText="1"/>
    </xf>
    <xf numFmtId="39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12" fillId="0" borderId="0" xfId="0" applyFont="1" applyBorder="1" applyAlignment="1">
      <alignment horizontal="left" vertical="top"/>
    </xf>
    <xf numFmtId="0" fontId="12" fillId="3" borderId="0" xfId="0" applyFont="1" applyFill="1"/>
    <xf numFmtId="39" fontId="12" fillId="3" borderId="0" xfId="0" applyNumberFormat="1" applyFont="1" applyFill="1"/>
    <xf numFmtId="10" fontId="12" fillId="3" borderId="0" xfId="0" applyNumberFormat="1" applyFont="1" applyFill="1"/>
    <xf numFmtId="166" fontId="12" fillId="3" borderId="0" xfId="0" applyNumberFormat="1" applyFont="1" applyFill="1"/>
    <xf numFmtId="0" fontId="13" fillId="2" borderId="0" xfId="0" applyFont="1" applyFill="1"/>
    <xf numFmtId="39" fontId="13" fillId="2" borderId="0" xfId="0" applyNumberFormat="1" applyFont="1" applyFill="1"/>
    <xf numFmtId="10" fontId="13" fillId="2" borderId="0" xfId="0" applyNumberFormat="1" applyFont="1" applyFill="1"/>
    <xf numFmtId="166" fontId="13" fillId="2" borderId="0" xfId="0" applyNumberFormat="1" applyFont="1" applyFill="1"/>
    <xf numFmtId="166" fontId="5" fillId="2" borderId="2" xfId="1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43" fontId="5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/>
    <xf numFmtId="0" fontId="13" fillId="0" borderId="0" xfId="0" applyFont="1" applyFill="1" applyBorder="1"/>
    <xf numFmtId="0" fontId="0" fillId="4" borderId="0" xfId="0" applyFill="1"/>
    <xf numFmtId="0" fontId="0" fillId="0" borderId="1" xfId="0" applyBorder="1"/>
    <xf numFmtId="0" fontId="0" fillId="5" borderId="0" xfId="0" applyFill="1"/>
    <xf numFmtId="0" fontId="0" fillId="6" borderId="0" xfId="0" applyFill="1"/>
    <xf numFmtId="43" fontId="11" fillId="0" borderId="0" xfId="1" applyFont="1" applyFill="1" applyBorder="1" applyAlignment="1">
      <alignment horizontal="center" vertical="top" wrapText="1"/>
    </xf>
    <xf numFmtId="10" fontId="0" fillId="0" borderId="0" xfId="4" applyNumberFormat="1" applyFont="1"/>
    <xf numFmtId="10" fontId="12" fillId="0" borderId="0" xfId="4" applyNumberFormat="1" applyFont="1" applyBorder="1" applyAlignment="1">
      <alignment horizontal="left" vertical="top"/>
    </xf>
    <xf numFmtId="167" fontId="0" fillId="0" borderId="0" xfId="1" applyNumberFormat="1" applyFont="1"/>
    <xf numFmtId="167" fontId="0" fillId="0" borderId="0" xfId="0" applyNumberFormat="1"/>
    <xf numFmtId="10" fontId="0" fillId="0" borderId="0" xfId="0" applyNumberFormat="1" applyFill="1" applyBorder="1"/>
    <xf numFmtId="0" fontId="14" fillId="0" borderId="0" xfId="0" applyFont="1" applyBorder="1"/>
    <xf numFmtId="0" fontId="14" fillId="0" borderId="0" xfId="0" applyFont="1"/>
    <xf numFmtId="0" fontId="14" fillId="0" borderId="0" xfId="0" applyFont="1" applyBorder="1" applyAlignment="1">
      <alignment horizontal="right"/>
    </xf>
    <xf numFmtId="39" fontId="14" fillId="0" borderId="0" xfId="5" applyFont="1" applyBorder="1"/>
    <xf numFmtId="168" fontId="14" fillId="0" borderId="0" xfId="0" applyNumberFormat="1" applyFont="1" applyFill="1" applyBorder="1"/>
    <xf numFmtId="168" fontId="14" fillId="7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9" fontId="14" fillId="0" borderId="0" xfId="0" applyNumberFormat="1" applyFont="1" applyFill="1" applyBorder="1"/>
    <xf numFmtId="169" fontId="14" fillId="0" borderId="0" xfId="0" applyNumberFormat="1" applyFont="1" applyFill="1" applyBorder="1" applyAlignment="1">
      <alignment horizontal="right"/>
    </xf>
    <xf numFmtId="39" fontId="14" fillId="0" borderId="0" xfId="5" applyFont="1" applyBorder="1" applyAlignment="1">
      <alignment horizontal="left"/>
    </xf>
    <xf numFmtId="0" fontId="14" fillId="7" borderId="0" xfId="0" applyFont="1" applyFill="1" applyBorder="1"/>
    <xf numFmtId="4" fontId="14" fillId="7" borderId="0" xfId="0" applyNumberFormat="1" applyFont="1" applyFill="1" applyBorder="1"/>
    <xf numFmtId="4" fontId="17" fillId="7" borderId="0" xfId="0" applyNumberFormat="1" applyFont="1" applyFill="1" applyBorder="1"/>
    <xf numFmtId="0" fontId="14" fillId="0" borderId="0" xfId="0" applyFont="1" applyFill="1" applyBorder="1" applyAlignment="1">
      <alignment horizontal="right"/>
    </xf>
    <xf numFmtId="43" fontId="14" fillId="0" borderId="0" xfId="1" applyFont="1" applyBorder="1"/>
    <xf numFmtId="171" fontId="14" fillId="0" borderId="0" xfId="4" applyNumberFormat="1" applyFont="1" applyBorder="1"/>
    <xf numFmtId="10" fontId="14" fillId="0" borderId="0" xfId="0" applyNumberFormat="1" applyFont="1" applyFill="1" applyBorder="1"/>
    <xf numFmtId="2" fontId="14" fillId="0" borderId="0" xfId="0" applyNumberFormat="1" applyFont="1" applyFill="1" applyBorder="1"/>
    <xf numFmtId="43" fontId="14" fillId="0" borderId="0" xfId="1" applyFont="1" applyFill="1" applyBorder="1"/>
    <xf numFmtId="171" fontId="14" fillId="0" borderId="0" xfId="4" applyNumberFormat="1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" fontId="14" fillId="0" borderId="0" xfId="0" applyNumberFormat="1" applyFont="1" applyFill="1" applyBorder="1"/>
    <xf numFmtId="39" fontId="14" fillId="0" borderId="0" xfId="5" applyFont="1" applyFill="1" applyBorder="1"/>
    <xf numFmtId="39" fontId="14" fillId="0" borderId="0" xfId="5" applyFont="1" applyFill="1" applyBorder="1" applyAlignment="1">
      <alignment horizontal="right"/>
    </xf>
    <xf numFmtId="0" fontId="14" fillId="0" borderId="0" xfId="6" applyFont="1" applyFill="1" applyBorder="1"/>
    <xf numFmtId="10" fontId="14" fillId="0" borderId="0" xfId="4" applyNumberFormat="1" applyFont="1" applyFill="1" applyBorder="1"/>
    <xf numFmtId="0" fontId="16" fillId="0" borderId="0" xfId="0" applyFont="1" applyFill="1" applyBorder="1" applyAlignment="1">
      <alignment horizontal="center"/>
    </xf>
    <xf numFmtId="10" fontId="14" fillId="0" borderId="0" xfId="4" applyNumberFormat="1" applyFont="1" applyBorder="1"/>
    <xf numFmtId="10" fontId="14" fillId="8" borderId="0" xfId="4" applyNumberFormat="1" applyFont="1" applyFill="1" applyBorder="1" applyAlignment="1">
      <alignment horizontal="right"/>
    </xf>
    <xf numFmtId="168" fontId="14" fillId="0" borderId="0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center" wrapText="1"/>
    </xf>
    <xf numFmtId="0" fontId="14" fillId="8" borderId="0" xfId="0" applyFont="1" applyFill="1" applyBorder="1" applyAlignment="1">
      <alignment horizontal="right"/>
    </xf>
    <xf numFmtId="0" fontId="14" fillId="0" borderId="0" xfId="0" applyFont="1" applyBorder="1" applyAlignment="1">
      <alignment wrapText="1"/>
    </xf>
    <xf numFmtId="43" fontId="17" fillId="0" borderId="0" xfId="1" applyFont="1" applyBorder="1"/>
    <xf numFmtId="43" fontId="18" fillId="0" borderId="0" xfId="1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10" fontId="0" fillId="0" borderId="0" xfId="0" applyNumberFormat="1" applyFill="1"/>
    <xf numFmtId="0" fontId="1" fillId="0" borderId="0" xfId="0" applyFont="1"/>
    <xf numFmtId="0" fontId="6" fillId="2" borderId="1" xfId="0" applyFont="1" applyFill="1" applyBorder="1" applyAlignment="1">
      <alignment horizontal="left" vertical="center" wrapText="1"/>
    </xf>
    <xf numFmtId="169" fontId="16" fillId="0" borderId="0" xfId="0" applyNumberFormat="1" applyFont="1" applyFill="1" applyBorder="1" applyAlignment="1">
      <alignment horizontal="right"/>
    </xf>
    <xf numFmtId="169" fontId="16" fillId="0" borderId="0" xfId="0" applyNumberFormat="1" applyFont="1" applyFill="1" applyBorder="1"/>
    <xf numFmtId="0" fontId="16" fillId="0" borderId="0" xfId="0" applyFont="1" applyFill="1" applyBorder="1" applyAlignment="1">
      <alignment vertical="top"/>
    </xf>
    <xf numFmtId="10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</cellXfs>
  <cellStyles count="7">
    <cellStyle name="_x000a_386grabber=m" xfId="6"/>
    <cellStyle name="Comma" xfId="1" builtinId="3"/>
    <cellStyle name="Hyperlink" xfId="2" builtinId="8"/>
    <cellStyle name="Normal" xfId="0" builtinId="0"/>
    <cellStyle name="Normal 2" xfId="3"/>
    <cellStyle name="Normal_Unaudited Half Yrly - MSIM Copy" xfId="5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7"/>
  <sheetViews>
    <sheetView topLeftCell="A104" workbookViewId="0">
      <selection activeCell="D121" sqref="D121:E121"/>
    </sheetView>
  </sheetViews>
  <sheetFormatPr defaultColWidth="9.140625" defaultRowHeight="12.75"/>
  <cols>
    <col min="1" max="1" width="7.5703125" customWidth="1"/>
    <col min="2" max="2" width="18.5703125" customWidth="1"/>
    <col min="3" max="3" width="43.710937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85546875" style="27" customWidth="1"/>
  </cols>
  <sheetData>
    <row r="1" spans="1:12" ht="18.75">
      <c r="A1" s="2"/>
      <c r="B1" s="2"/>
      <c r="C1" s="87" t="s">
        <v>0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14</v>
      </c>
      <c r="C9" t="s">
        <v>12</v>
      </c>
      <c r="D9" t="s">
        <v>13</v>
      </c>
      <c r="E9" s="38">
        <v>500000000</v>
      </c>
      <c r="F9" s="14">
        <v>4984.915</v>
      </c>
      <c r="G9" s="85">
        <v>3.0899999999999997E-2</v>
      </c>
      <c r="H9" s="16">
        <v>41320</v>
      </c>
    </row>
    <row r="10" spans="1:12" ht="12.75" customHeight="1">
      <c r="A10">
        <v>2</v>
      </c>
      <c r="B10" t="s">
        <v>18</v>
      </c>
      <c r="C10" t="s">
        <v>15</v>
      </c>
      <c r="D10" t="s">
        <v>13</v>
      </c>
      <c r="E10" s="38">
        <v>500000000</v>
      </c>
      <c r="F10" s="14">
        <v>4957.5600000000004</v>
      </c>
      <c r="G10" s="85">
        <v>3.0699999999999998E-2</v>
      </c>
      <c r="H10" s="16">
        <v>41345</v>
      </c>
      <c r="J10" s="17" t="s">
        <v>16</v>
      </c>
      <c r="K10" s="37" t="s">
        <v>17</v>
      </c>
    </row>
    <row r="11" spans="1:12" ht="12.75" customHeight="1">
      <c r="A11">
        <v>3</v>
      </c>
      <c r="B11" t="s">
        <v>19</v>
      </c>
      <c r="C11" t="s">
        <v>15</v>
      </c>
      <c r="D11" t="s">
        <v>13</v>
      </c>
      <c r="E11" s="38">
        <v>500000000</v>
      </c>
      <c r="F11" s="14">
        <v>4950.8149999999996</v>
      </c>
      <c r="G11" s="85">
        <v>3.0699999999999998E-2</v>
      </c>
      <c r="H11" s="16">
        <v>41351</v>
      </c>
      <c r="J11" s="15" t="s">
        <v>13</v>
      </c>
      <c r="K11" s="36">
        <v>0.54930000000000001</v>
      </c>
    </row>
    <row r="12" spans="1:12" ht="12.75" customHeight="1">
      <c r="A12">
        <v>4</v>
      </c>
      <c r="B12" t="s">
        <v>22</v>
      </c>
      <c r="C12" t="s">
        <v>20</v>
      </c>
      <c r="D12" t="s">
        <v>13</v>
      </c>
      <c r="E12" s="38">
        <v>500000000</v>
      </c>
      <c r="F12" s="14">
        <v>4942.9549999999999</v>
      </c>
      <c r="G12" s="85">
        <v>3.0600000000000002E-2</v>
      </c>
      <c r="H12" s="16">
        <v>41359</v>
      </c>
      <c r="J12" s="15" t="s">
        <v>21</v>
      </c>
      <c r="K12" s="36">
        <v>0.2213</v>
      </c>
    </row>
    <row r="13" spans="1:12" ht="12.75" customHeight="1">
      <c r="A13">
        <v>5</v>
      </c>
      <c r="B13" t="s">
        <v>24</v>
      </c>
      <c r="C13" t="s">
        <v>20</v>
      </c>
      <c r="D13" t="s">
        <v>13</v>
      </c>
      <c r="E13" s="38">
        <v>500000000</v>
      </c>
      <c r="F13" s="14">
        <v>4927.16</v>
      </c>
      <c r="G13" s="85">
        <v>3.0499999999999999E-2</v>
      </c>
      <c r="H13" s="16">
        <v>41369</v>
      </c>
      <c r="J13" s="15" t="s">
        <v>23</v>
      </c>
      <c r="K13" s="36">
        <v>0.14749999999999999</v>
      </c>
    </row>
    <row r="14" spans="1:12" ht="12.75" customHeight="1">
      <c r="A14">
        <v>6</v>
      </c>
      <c r="B14" t="s">
        <v>27</v>
      </c>
      <c r="C14" t="s">
        <v>25</v>
      </c>
      <c r="D14" t="s">
        <v>13</v>
      </c>
      <c r="E14" s="38">
        <v>500000000</v>
      </c>
      <c r="F14" s="14">
        <v>4913.2749999999996</v>
      </c>
      <c r="G14" s="85">
        <v>3.04E-2</v>
      </c>
      <c r="H14" s="16">
        <v>41381</v>
      </c>
      <c r="J14" s="15" t="s">
        <v>26</v>
      </c>
      <c r="K14" s="36">
        <v>1.55E-2</v>
      </c>
    </row>
    <row r="15" spans="1:12" ht="12.75" customHeight="1">
      <c r="A15">
        <v>7</v>
      </c>
      <c r="B15" t="s">
        <v>30</v>
      </c>
      <c r="C15" t="s">
        <v>28</v>
      </c>
      <c r="D15" t="s">
        <v>13</v>
      </c>
      <c r="E15" s="38">
        <v>450000000</v>
      </c>
      <c r="F15" s="14">
        <v>4461.3765000000003</v>
      </c>
      <c r="G15" s="85">
        <v>2.76E-2</v>
      </c>
      <c r="H15" s="16">
        <v>41346</v>
      </c>
      <c r="J15" s="15" t="s">
        <v>29</v>
      </c>
      <c r="K15" s="36">
        <v>1.5300000000000001E-2</v>
      </c>
    </row>
    <row r="16" spans="1:12" ht="12.75" customHeight="1">
      <c r="A16">
        <v>8</v>
      </c>
      <c r="B16" t="s">
        <v>33</v>
      </c>
      <c r="C16" t="s">
        <v>31</v>
      </c>
      <c r="D16" t="s">
        <v>13</v>
      </c>
      <c r="E16" s="38">
        <v>350000000</v>
      </c>
      <c r="F16" s="14">
        <v>3500</v>
      </c>
      <c r="G16" s="85">
        <v>2.1700000000000001E-2</v>
      </c>
      <c r="H16" s="16">
        <v>41306</v>
      </c>
      <c r="J16" s="15" t="s">
        <v>32</v>
      </c>
      <c r="K16" s="36">
        <v>1.5300000000000001E-2</v>
      </c>
    </row>
    <row r="17" spans="1:11" ht="12.75" customHeight="1">
      <c r="A17">
        <v>9</v>
      </c>
      <c r="B17" t="s">
        <v>36</v>
      </c>
      <c r="C17" t="s">
        <v>34</v>
      </c>
      <c r="D17" t="s">
        <v>13</v>
      </c>
      <c r="E17" s="38">
        <v>300000000</v>
      </c>
      <c r="F17" s="14">
        <v>2988.0720000000001</v>
      </c>
      <c r="G17" s="85">
        <v>1.8500000000000003E-2</v>
      </c>
      <c r="H17" s="16">
        <v>41324</v>
      </c>
      <c r="J17" s="15" t="s">
        <v>35</v>
      </c>
      <c r="K17" s="36">
        <v>6.1999999999999998E-3</v>
      </c>
    </row>
    <row r="18" spans="1:11" ht="12.75" customHeight="1">
      <c r="A18">
        <v>10</v>
      </c>
      <c r="B18" t="s">
        <v>38</v>
      </c>
      <c r="C18" t="s">
        <v>20</v>
      </c>
      <c r="D18" t="s">
        <v>13</v>
      </c>
      <c r="E18" s="38">
        <v>250000000</v>
      </c>
      <c r="F18" s="14">
        <v>2496.2325000000001</v>
      </c>
      <c r="G18" s="85">
        <v>1.55E-2</v>
      </c>
      <c r="H18" s="16">
        <v>41313</v>
      </c>
      <c r="J18" s="15" t="s">
        <v>37</v>
      </c>
      <c r="K18" s="36">
        <v>2.9600000000000001E-2</v>
      </c>
    </row>
    <row r="19" spans="1:11" ht="12.75" customHeight="1">
      <c r="A19">
        <v>11</v>
      </c>
      <c r="B19" t="s">
        <v>39</v>
      </c>
      <c r="C19" t="s">
        <v>31</v>
      </c>
      <c r="D19" t="s">
        <v>13</v>
      </c>
      <c r="E19" s="38">
        <v>250000000</v>
      </c>
      <c r="F19" s="14">
        <v>2496.2175000000002</v>
      </c>
      <c r="G19" s="85">
        <v>1.55E-2</v>
      </c>
      <c r="H19" s="16">
        <v>41313</v>
      </c>
      <c r="J19" s="15"/>
    </row>
    <row r="20" spans="1:11" ht="12.75" customHeight="1">
      <c r="A20">
        <v>12</v>
      </c>
      <c r="B20" t="s">
        <v>41</v>
      </c>
      <c r="C20" t="s">
        <v>40</v>
      </c>
      <c r="D20" t="s">
        <v>13</v>
      </c>
      <c r="E20" s="38">
        <v>250000000</v>
      </c>
      <c r="F20" s="14">
        <v>2496.1325000000002</v>
      </c>
      <c r="G20" s="85">
        <v>1.55E-2</v>
      </c>
      <c r="H20" s="16">
        <v>41313</v>
      </c>
    </row>
    <row r="21" spans="1:11" ht="12.75" customHeight="1">
      <c r="A21">
        <v>13</v>
      </c>
      <c r="B21" t="s">
        <v>43</v>
      </c>
      <c r="C21" t="s">
        <v>42</v>
      </c>
      <c r="D21" t="s">
        <v>21</v>
      </c>
      <c r="E21" s="38">
        <v>250000000</v>
      </c>
      <c r="F21" s="14">
        <v>2494.6025</v>
      </c>
      <c r="G21" s="85">
        <v>1.54E-2</v>
      </c>
      <c r="H21" s="16">
        <v>41316</v>
      </c>
    </row>
    <row r="22" spans="1:11" ht="12.75" customHeight="1">
      <c r="A22">
        <v>14</v>
      </c>
      <c r="B22" t="s">
        <v>45</v>
      </c>
      <c r="C22" t="s">
        <v>44</v>
      </c>
      <c r="D22" t="s">
        <v>13</v>
      </c>
      <c r="E22" s="38">
        <v>250000000</v>
      </c>
      <c r="F22" s="14">
        <v>2494.41</v>
      </c>
      <c r="G22" s="85">
        <v>1.54E-2</v>
      </c>
      <c r="H22" s="16">
        <v>41316</v>
      </c>
    </row>
    <row r="23" spans="1:11" ht="12.75" customHeight="1">
      <c r="A23">
        <v>15</v>
      </c>
      <c r="B23" t="s">
        <v>47</v>
      </c>
      <c r="C23" t="s">
        <v>46</v>
      </c>
      <c r="D23" t="s">
        <v>23</v>
      </c>
      <c r="E23" s="38">
        <v>250000000</v>
      </c>
      <c r="F23" s="14">
        <v>2489.1849999999999</v>
      </c>
      <c r="G23" s="85">
        <v>1.54E-2</v>
      </c>
      <c r="H23" s="16">
        <v>41326</v>
      </c>
    </row>
    <row r="24" spans="1:11" ht="12.75" customHeight="1">
      <c r="A24">
        <v>16</v>
      </c>
      <c r="B24" t="s">
        <v>49</v>
      </c>
      <c r="C24" t="s">
        <v>48</v>
      </c>
      <c r="D24" t="s">
        <v>23</v>
      </c>
      <c r="E24" s="38">
        <v>250000000</v>
      </c>
      <c r="F24" s="14">
        <v>2484.9025000000001</v>
      </c>
      <c r="G24" s="85">
        <v>1.54E-2</v>
      </c>
      <c r="H24" s="16">
        <v>41334</v>
      </c>
    </row>
    <row r="25" spans="1:11" ht="12.75" customHeight="1">
      <c r="A25">
        <v>17</v>
      </c>
      <c r="B25" t="s">
        <v>50</v>
      </c>
      <c r="C25" t="s">
        <v>44</v>
      </c>
      <c r="D25" t="s">
        <v>13</v>
      </c>
      <c r="E25" s="38">
        <v>250000000</v>
      </c>
      <c r="F25" s="14">
        <v>2474.83</v>
      </c>
      <c r="G25" s="85">
        <v>1.5300000000000001E-2</v>
      </c>
      <c r="H25" s="16">
        <v>41352</v>
      </c>
    </row>
    <row r="26" spans="1:11" ht="12.75" customHeight="1">
      <c r="A26">
        <v>18</v>
      </c>
      <c r="B26" t="s">
        <v>51</v>
      </c>
      <c r="C26" t="s">
        <v>31</v>
      </c>
      <c r="D26" t="s">
        <v>13</v>
      </c>
      <c r="E26" s="38">
        <v>250000000</v>
      </c>
      <c r="F26" s="14">
        <v>2474.2674999999999</v>
      </c>
      <c r="G26" s="85">
        <v>1.5300000000000001E-2</v>
      </c>
      <c r="H26" s="16">
        <v>41353</v>
      </c>
    </row>
    <row r="27" spans="1:11" ht="12.75" customHeight="1">
      <c r="A27">
        <v>19</v>
      </c>
      <c r="B27" t="s">
        <v>52</v>
      </c>
      <c r="C27" t="s">
        <v>48</v>
      </c>
      <c r="D27" t="s">
        <v>21</v>
      </c>
      <c r="E27" s="38">
        <v>250000000</v>
      </c>
      <c r="F27" s="14">
        <v>2472.1875</v>
      </c>
      <c r="G27" s="85">
        <v>1.5300000000000001E-2</v>
      </c>
      <c r="H27" s="16">
        <v>41358</v>
      </c>
    </row>
    <row r="28" spans="1:11" ht="12.75" customHeight="1">
      <c r="A28">
        <v>20</v>
      </c>
      <c r="B28" t="s">
        <v>54</v>
      </c>
      <c r="C28" t="s">
        <v>53</v>
      </c>
      <c r="D28" t="s">
        <v>21</v>
      </c>
      <c r="E28" s="38">
        <v>250000000</v>
      </c>
      <c r="F28" s="14">
        <v>2471.7525000000001</v>
      </c>
      <c r="G28" s="85">
        <v>1.5300000000000001E-2</v>
      </c>
      <c r="H28" s="16">
        <v>41359</v>
      </c>
    </row>
    <row r="29" spans="1:11" ht="12.75" customHeight="1">
      <c r="A29">
        <v>21</v>
      </c>
      <c r="B29" t="s">
        <v>56</v>
      </c>
      <c r="C29" t="s">
        <v>55</v>
      </c>
      <c r="D29" t="s">
        <v>13</v>
      </c>
      <c r="E29" s="38">
        <v>250000000</v>
      </c>
      <c r="F29" s="14">
        <v>2470.6999999999998</v>
      </c>
      <c r="G29" s="85">
        <v>1.5300000000000001E-2</v>
      </c>
      <c r="H29" s="16">
        <v>41361</v>
      </c>
    </row>
    <row r="30" spans="1:11" ht="12.75" customHeight="1">
      <c r="A30">
        <v>22</v>
      </c>
      <c r="B30" t="s">
        <v>58</v>
      </c>
      <c r="C30" t="s">
        <v>57</v>
      </c>
      <c r="D30" t="s">
        <v>23</v>
      </c>
      <c r="E30" s="38">
        <v>250000000</v>
      </c>
      <c r="F30" s="14">
        <v>2470.2725</v>
      </c>
      <c r="G30" s="85">
        <v>1.5300000000000001E-2</v>
      </c>
      <c r="H30" s="16">
        <v>41361</v>
      </c>
    </row>
    <row r="31" spans="1:11" ht="12.75" customHeight="1">
      <c r="A31">
        <v>23</v>
      </c>
      <c r="B31" t="s">
        <v>60</v>
      </c>
      <c r="C31" t="s">
        <v>59</v>
      </c>
      <c r="D31" t="s">
        <v>21</v>
      </c>
      <c r="E31" s="38">
        <v>250000000</v>
      </c>
      <c r="F31" s="14">
        <v>2462.5749999999998</v>
      </c>
      <c r="G31" s="85">
        <v>1.5300000000000001E-2</v>
      </c>
      <c r="H31" s="16">
        <v>41366</v>
      </c>
    </row>
    <row r="32" spans="1:11" ht="12.75" customHeight="1">
      <c r="A32">
        <v>24</v>
      </c>
      <c r="B32" t="s">
        <v>62</v>
      </c>
      <c r="C32" t="s">
        <v>61</v>
      </c>
      <c r="D32" t="s">
        <v>13</v>
      </c>
      <c r="E32" s="38">
        <v>250000000</v>
      </c>
      <c r="F32" s="14">
        <v>2461.6975000000002</v>
      </c>
      <c r="G32" s="85">
        <v>1.52E-2</v>
      </c>
      <c r="H32" s="16">
        <v>41372</v>
      </c>
    </row>
    <row r="33" spans="1:9" ht="12.75" customHeight="1">
      <c r="A33">
        <v>25</v>
      </c>
      <c r="B33" t="s">
        <v>63</v>
      </c>
      <c r="C33" t="s">
        <v>44</v>
      </c>
      <c r="D33" t="s">
        <v>13</v>
      </c>
      <c r="E33" s="38">
        <v>250000000</v>
      </c>
      <c r="F33" s="14">
        <v>2460.7350000000001</v>
      </c>
      <c r="G33" s="85">
        <v>1.52E-2</v>
      </c>
      <c r="H33" s="16">
        <v>41374</v>
      </c>
    </row>
    <row r="34" spans="1:9" ht="12.75" customHeight="1">
      <c r="A34">
        <v>26</v>
      </c>
      <c r="B34" t="s">
        <v>64</v>
      </c>
      <c r="C34" t="s">
        <v>57</v>
      </c>
      <c r="D34" t="s">
        <v>23</v>
      </c>
      <c r="E34" s="38">
        <v>250000000</v>
      </c>
      <c r="F34" s="14">
        <v>2457.06</v>
      </c>
      <c r="G34" s="85">
        <v>1.52E-2</v>
      </c>
      <c r="H34" s="16">
        <v>41380</v>
      </c>
    </row>
    <row r="35" spans="1:9" ht="12.75" customHeight="1">
      <c r="A35">
        <v>27</v>
      </c>
      <c r="B35" t="s">
        <v>66</v>
      </c>
      <c r="C35" t="s">
        <v>65</v>
      </c>
      <c r="D35" t="s">
        <v>13</v>
      </c>
      <c r="E35" s="38">
        <v>250000000</v>
      </c>
      <c r="F35" s="14">
        <v>2456.5225</v>
      </c>
      <c r="G35" s="85">
        <v>1.52E-2</v>
      </c>
      <c r="H35" s="16">
        <v>41380</v>
      </c>
    </row>
    <row r="36" spans="1:9" ht="12.75" customHeight="1">
      <c r="A36">
        <v>28</v>
      </c>
      <c r="B36" t="s">
        <v>67</v>
      </c>
      <c r="C36" t="s">
        <v>55</v>
      </c>
      <c r="D36" t="s">
        <v>13</v>
      </c>
      <c r="E36" s="38">
        <v>150000000</v>
      </c>
      <c r="F36" s="14">
        <v>1494.0239999999999</v>
      </c>
      <c r="G36" s="85">
        <v>9.300000000000001E-3</v>
      </c>
      <c r="H36" s="16">
        <v>41324</v>
      </c>
    </row>
    <row r="37" spans="1:9" ht="12.75" customHeight="1">
      <c r="A37">
        <v>29</v>
      </c>
      <c r="B37" t="s">
        <v>68</v>
      </c>
      <c r="C37" t="s">
        <v>44</v>
      </c>
      <c r="D37" t="s">
        <v>13</v>
      </c>
      <c r="E37" s="38">
        <v>150000000</v>
      </c>
      <c r="F37" s="14">
        <v>1492.11</v>
      </c>
      <c r="G37" s="85">
        <v>9.1999999999999998E-3</v>
      </c>
      <c r="H37" s="16">
        <v>41330</v>
      </c>
    </row>
    <row r="38" spans="1:9" ht="12.75" customHeight="1">
      <c r="A38">
        <v>30</v>
      </c>
      <c r="B38" t="s">
        <v>70</v>
      </c>
      <c r="C38" t="s">
        <v>69</v>
      </c>
      <c r="D38" t="s">
        <v>13</v>
      </c>
      <c r="E38" s="38">
        <v>150000000</v>
      </c>
      <c r="F38" s="14">
        <v>1483.0065</v>
      </c>
      <c r="G38" s="85">
        <v>9.1999999999999998E-3</v>
      </c>
      <c r="H38" s="16">
        <v>41358</v>
      </c>
    </row>
    <row r="39" spans="1:9" ht="12.75" customHeight="1">
      <c r="A39">
        <v>31</v>
      </c>
      <c r="B39" t="s">
        <v>72</v>
      </c>
      <c r="C39" t="s">
        <v>71</v>
      </c>
      <c r="D39" t="s">
        <v>21</v>
      </c>
      <c r="E39" s="38">
        <v>100000000</v>
      </c>
      <c r="F39" s="14">
        <v>1000</v>
      </c>
      <c r="G39" s="85">
        <v>6.1999999999999998E-3</v>
      </c>
      <c r="H39" s="16">
        <v>41306</v>
      </c>
    </row>
    <row r="40" spans="1:9" ht="12.75" customHeight="1">
      <c r="A40">
        <v>32</v>
      </c>
      <c r="B40" t="s">
        <v>74</v>
      </c>
      <c r="C40" t="s">
        <v>73</v>
      </c>
      <c r="D40" t="s">
        <v>21</v>
      </c>
      <c r="E40" s="38">
        <v>100000000</v>
      </c>
      <c r="F40" s="14">
        <v>994.63499999999999</v>
      </c>
      <c r="G40" s="85">
        <v>6.1999999999999998E-3</v>
      </c>
      <c r="H40" s="16">
        <v>41330</v>
      </c>
    </row>
    <row r="41" spans="1:9" ht="12.75" customHeight="1">
      <c r="A41">
        <v>33</v>
      </c>
      <c r="B41" t="s">
        <v>76</v>
      </c>
      <c r="C41" t="s">
        <v>75</v>
      </c>
      <c r="D41" t="s">
        <v>23</v>
      </c>
      <c r="E41" s="38">
        <v>100000000</v>
      </c>
      <c r="F41" s="14">
        <v>985.62699999999995</v>
      </c>
      <c r="G41" s="85">
        <v>6.0999999999999995E-3</v>
      </c>
      <c r="H41" s="16">
        <v>41368</v>
      </c>
    </row>
    <row r="42" spans="1:9" ht="12.75" customHeight="1">
      <c r="A42">
        <v>34</v>
      </c>
      <c r="B42" t="s">
        <v>77</v>
      </c>
      <c r="C42" t="s">
        <v>20</v>
      </c>
      <c r="D42" t="s">
        <v>13</v>
      </c>
      <c r="E42" s="38">
        <v>50000000</v>
      </c>
      <c r="F42" s="14">
        <v>499.55799999999999</v>
      </c>
      <c r="G42" s="85">
        <v>3.0999999999999999E-3</v>
      </c>
      <c r="H42" s="16">
        <v>41310</v>
      </c>
    </row>
    <row r="43" spans="1:9" ht="12.75" customHeight="1">
      <c r="A43">
        <v>35</v>
      </c>
      <c r="B43" t="s">
        <v>78</v>
      </c>
      <c r="C43" t="s">
        <v>48</v>
      </c>
      <c r="D43" t="s">
        <v>23</v>
      </c>
      <c r="E43" s="38">
        <v>50000000</v>
      </c>
      <c r="F43" s="14">
        <v>494.267</v>
      </c>
      <c r="G43" s="85">
        <v>3.0999999999999999E-3</v>
      </c>
      <c r="H43" s="16">
        <v>41359</v>
      </c>
    </row>
    <row r="44" spans="1:9" ht="12.75" customHeight="1">
      <c r="A44" s="33"/>
      <c r="B44" s="33"/>
      <c r="C44" s="18" t="s">
        <v>79</v>
      </c>
      <c r="D44" s="18"/>
      <c r="E44" s="18"/>
      <c r="F44" s="19">
        <f>SUM(F9:F43)</f>
        <v>93653.638500000001</v>
      </c>
      <c r="G44" s="20">
        <f>SUM(G9:G43)</f>
        <v>0.57999999999999985</v>
      </c>
      <c r="H44" s="21"/>
      <c r="I44" s="29"/>
    </row>
    <row r="45" spans="1:9" ht="12.75" customHeight="1">
      <c r="F45" s="14"/>
      <c r="G45" s="15"/>
      <c r="H45" s="16"/>
    </row>
    <row r="46" spans="1:9" ht="12.75" customHeight="1">
      <c r="C46" s="1" t="s">
        <v>80</v>
      </c>
      <c r="F46" s="14"/>
      <c r="G46" s="15"/>
      <c r="H46" s="16"/>
    </row>
    <row r="47" spans="1:9" ht="12.75" customHeight="1">
      <c r="A47">
        <v>36</v>
      </c>
      <c r="B47" t="s">
        <v>82</v>
      </c>
      <c r="C47" t="s">
        <v>81</v>
      </c>
      <c r="D47" t="s">
        <v>13</v>
      </c>
      <c r="E47" s="38">
        <v>500000000</v>
      </c>
      <c r="F47" s="14">
        <v>4979.28</v>
      </c>
      <c r="G47" s="85">
        <v>3.0800000000000001E-2</v>
      </c>
      <c r="H47" s="16">
        <v>41323</v>
      </c>
    </row>
    <row r="48" spans="1:9" ht="12.75" customHeight="1">
      <c r="A48">
        <v>37</v>
      </c>
      <c r="B48" t="s">
        <v>84</v>
      </c>
      <c r="C48" t="s">
        <v>83</v>
      </c>
      <c r="D48" t="s">
        <v>21</v>
      </c>
      <c r="E48" s="38">
        <v>500000000</v>
      </c>
      <c r="F48" s="14">
        <v>4953.6949999999997</v>
      </c>
      <c r="G48" s="85">
        <v>3.0699999999999998E-2</v>
      </c>
      <c r="H48" s="16">
        <v>41348</v>
      </c>
    </row>
    <row r="49" spans="1:8" ht="12.75" customHeight="1">
      <c r="A49">
        <v>38</v>
      </c>
      <c r="B49" t="s">
        <v>86</v>
      </c>
      <c r="C49" t="s">
        <v>85</v>
      </c>
      <c r="D49" t="s">
        <v>21</v>
      </c>
      <c r="E49" s="38">
        <v>500000000</v>
      </c>
      <c r="F49" s="14">
        <v>4942.53</v>
      </c>
      <c r="G49" s="85">
        <v>3.0600000000000002E-2</v>
      </c>
      <c r="H49" s="16">
        <v>41359</v>
      </c>
    </row>
    <row r="50" spans="1:8" ht="12.75" customHeight="1">
      <c r="A50">
        <v>39</v>
      </c>
      <c r="B50" t="s">
        <v>88</v>
      </c>
      <c r="C50" t="s">
        <v>87</v>
      </c>
      <c r="D50" t="s">
        <v>23</v>
      </c>
      <c r="E50" s="38">
        <v>300000000</v>
      </c>
      <c r="F50" s="14">
        <v>3000</v>
      </c>
      <c r="G50" s="85">
        <v>1.8600000000000002E-2</v>
      </c>
      <c r="H50" s="16">
        <v>41306</v>
      </c>
    </row>
    <row r="51" spans="1:8" ht="12.75" customHeight="1">
      <c r="A51">
        <v>40</v>
      </c>
      <c r="B51" t="s">
        <v>90</v>
      </c>
      <c r="C51" t="s">
        <v>89</v>
      </c>
      <c r="D51" t="s">
        <v>23</v>
      </c>
      <c r="E51" s="38">
        <v>300000000</v>
      </c>
      <c r="F51" s="14">
        <v>2973.6089999999999</v>
      </c>
      <c r="G51" s="85">
        <v>1.84E-2</v>
      </c>
      <c r="H51" s="16">
        <v>41346</v>
      </c>
    </row>
    <row r="52" spans="1:8" ht="12.75" customHeight="1">
      <c r="A52">
        <v>41</v>
      </c>
      <c r="B52" t="s">
        <v>92</v>
      </c>
      <c r="C52" t="s">
        <v>91</v>
      </c>
      <c r="D52" t="s">
        <v>23</v>
      </c>
      <c r="E52" s="38">
        <v>250000000</v>
      </c>
      <c r="F52" s="14">
        <v>2500</v>
      </c>
      <c r="G52" s="85">
        <v>1.55E-2</v>
      </c>
      <c r="H52" s="16">
        <v>41306</v>
      </c>
    </row>
    <row r="53" spans="1:8" ht="12.75" customHeight="1">
      <c r="A53">
        <v>42</v>
      </c>
      <c r="B53" t="s">
        <v>94</v>
      </c>
      <c r="C53" t="s">
        <v>93</v>
      </c>
      <c r="D53" t="s">
        <v>21</v>
      </c>
      <c r="E53" s="38">
        <v>250000000</v>
      </c>
      <c r="F53" s="14">
        <v>2500</v>
      </c>
      <c r="G53" s="85">
        <v>1.55E-2</v>
      </c>
      <c r="H53" s="16">
        <v>41306</v>
      </c>
    </row>
    <row r="54" spans="1:8" ht="12.75" customHeight="1">
      <c r="A54">
        <v>43</v>
      </c>
      <c r="B54" t="s">
        <v>96</v>
      </c>
      <c r="C54" t="s">
        <v>95</v>
      </c>
      <c r="D54" t="s">
        <v>26</v>
      </c>
      <c r="E54" s="38">
        <v>250000000</v>
      </c>
      <c r="F54" s="14">
        <v>2495.7849999999999</v>
      </c>
      <c r="G54" s="85">
        <v>1.55E-2</v>
      </c>
      <c r="H54" s="16">
        <v>41313</v>
      </c>
    </row>
    <row r="55" spans="1:8" ht="12.75" customHeight="1">
      <c r="A55">
        <v>44</v>
      </c>
      <c r="B55" t="s">
        <v>98</v>
      </c>
      <c r="C55" t="s">
        <v>97</v>
      </c>
      <c r="D55" t="s">
        <v>13</v>
      </c>
      <c r="E55" s="38">
        <v>250000000</v>
      </c>
      <c r="F55" s="14">
        <v>2491.0275000000001</v>
      </c>
      <c r="G55" s="85">
        <v>1.54E-2</v>
      </c>
      <c r="H55" s="16">
        <v>41320</v>
      </c>
    </row>
    <row r="56" spans="1:8" ht="12.75" customHeight="1">
      <c r="A56">
        <v>45</v>
      </c>
      <c r="B56" t="s">
        <v>100</v>
      </c>
      <c r="C56" t="s">
        <v>99</v>
      </c>
      <c r="D56" t="s">
        <v>13</v>
      </c>
      <c r="E56" s="38">
        <v>250000000</v>
      </c>
      <c r="F56" s="14">
        <v>2489.0324999999998</v>
      </c>
      <c r="G56" s="85">
        <v>1.54E-2</v>
      </c>
      <c r="H56" s="16">
        <v>41323</v>
      </c>
    </row>
    <row r="57" spans="1:8" ht="12.75" customHeight="1">
      <c r="A57">
        <v>46</v>
      </c>
      <c r="B57" t="s">
        <v>102</v>
      </c>
      <c r="C57" t="s">
        <v>101</v>
      </c>
      <c r="D57" t="s">
        <v>21</v>
      </c>
      <c r="E57" s="38">
        <v>250000000</v>
      </c>
      <c r="F57" s="14">
        <v>2485.4050000000002</v>
      </c>
      <c r="G57" s="85">
        <v>1.54E-2</v>
      </c>
      <c r="H57" s="16">
        <v>41330</v>
      </c>
    </row>
    <row r="58" spans="1:8" ht="12.75" customHeight="1">
      <c r="A58">
        <v>47</v>
      </c>
      <c r="B58" t="s">
        <v>104</v>
      </c>
      <c r="C58" t="s">
        <v>103</v>
      </c>
      <c r="D58" t="s">
        <v>23</v>
      </c>
      <c r="E58" s="38">
        <v>250000000</v>
      </c>
      <c r="F58" s="14">
        <v>2480.7750000000001</v>
      </c>
      <c r="G58" s="85">
        <v>1.54E-2</v>
      </c>
      <c r="H58" s="16">
        <v>41338</v>
      </c>
    </row>
    <row r="59" spans="1:8" ht="12.75" customHeight="1">
      <c r="A59">
        <v>48</v>
      </c>
      <c r="B59" t="s">
        <v>105</v>
      </c>
      <c r="C59" t="s">
        <v>101</v>
      </c>
      <c r="D59" t="s">
        <v>21</v>
      </c>
      <c r="E59" s="38">
        <v>250000000</v>
      </c>
      <c r="F59" s="14">
        <v>2480.3449999999998</v>
      </c>
      <c r="G59" s="85">
        <v>1.54E-2</v>
      </c>
      <c r="H59" s="16">
        <v>41337</v>
      </c>
    </row>
    <row r="60" spans="1:8" ht="12.75" customHeight="1">
      <c r="A60">
        <v>49</v>
      </c>
      <c r="B60" t="s">
        <v>107</v>
      </c>
      <c r="C60" t="s">
        <v>106</v>
      </c>
      <c r="D60" t="s">
        <v>13</v>
      </c>
      <c r="E60" s="38">
        <v>250000000</v>
      </c>
      <c r="F60" s="14">
        <v>2469.2199999999998</v>
      </c>
      <c r="G60" s="85">
        <v>1.5300000000000001E-2</v>
      </c>
      <c r="H60" s="16">
        <v>41361</v>
      </c>
    </row>
    <row r="61" spans="1:8" ht="12.75" customHeight="1">
      <c r="A61">
        <v>50</v>
      </c>
      <c r="B61" t="s">
        <v>109</v>
      </c>
      <c r="C61" t="s">
        <v>108</v>
      </c>
      <c r="D61" t="s">
        <v>13</v>
      </c>
      <c r="E61" s="38">
        <v>250000000</v>
      </c>
      <c r="F61" s="14">
        <v>2461.4924999999998</v>
      </c>
      <c r="G61" s="85">
        <v>1.52E-2</v>
      </c>
      <c r="H61" s="16">
        <v>41368</v>
      </c>
    </row>
    <row r="62" spans="1:8" ht="12.75" customHeight="1">
      <c r="A62">
        <v>51</v>
      </c>
      <c r="B62" t="s">
        <v>111</v>
      </c>
      <c r="C62" t="s">
        <v>110</v>
      </c>
      <c r="D62" t="s">
        <v>13</v>
      </c>
      <c r="E62" s="38">
        <v>250000000</v>
      </c>
      <c r="F62" s="14">
        <v>2456.9899999999998</v>
      </c>
      <c r="G62" s="85">
        <v>1.52E-2</v>
      </c>
      <c r="H62" s="16">
        <v>41375</v>
      </c>
    </row>
    <row r="63" spans="1:8" ht="12.75" customHeight="1">
      <c r="A63">
        <v>52</v>
      </c>
      <c r="B63" t="s">
        <v>113</v>
      </c>
      <c r="C63" t="s">
        <v>112</v>
      </c>
      <c r="D63" t="s">
        <v>21</v>
      </c>
      <c r="E63" s="38">
        <v>200000000</v>
      </c>
      <c r="F63" s="14">
        <v>1989.212</v>
      </c>
      <c r="G63" s="85">
        <v>1.23E-2</v>
      </c>
      <c r="H63" s="16">
        <v>41330</v>
      </c>
    </row>
    <row r="64" spans="1:8" ht="12.75" customHeight="1">
      <c r="A64">
        <v>53</v>
      </c>
      <c r="B64" t="s">
        <v>115</v>
      </c>
      <c r="C64" t="s">
        <v>114</v>
      </c>
      <c r="D64" t="s">
        <v>21</v>
      </c>
      <c r="E64" s="38">
        <v>200000000</v>
      </c>
      <c r="F64" s="14">
        <v>1984.4960000000001</v>
      </c>
      <c r="G64" s="85">
        <v>1.23E-2</v>
      </c>
      <c r="H64" s="16">
        <v>41341</v>
      </c>
    </row>
    <row r="65" spans="1:9" ht="12.75" customHeight="1">
      <c r="A65">
        <v>54</v>
      </c>
      <c r="B65" t="s">
        <v>117</v>
      </c>
      <c r="C65" t="s">
        <v>116</v>
      </c>
      <c r="D65" t="s">
        <v>21</v>
      </c>
      <c r="E65" s="38">
        <v>150000000</v>
      </c>
      <c r="F65" s="14">
        <v>1487.7315000000001</v>
      </c>
      <c r="G65" s="85">
        <v>9.1999999999999998E-3</v>
      </c>
      <c r="H65" s="16">
        <v>41341</v>
      </c>
    </row>
    <row r="66" spans="1:9" ht="12.75" customHeight="1">
      <c r="A66">
        <v>55</v>
      </c>
      <c r="B66" t="s">
        <v>119</v>
      </c>
      <c r="C66" t="s">
        <v>118</v>
      </c>
      <c r="D66" t="s">
        <v>29</v>
      </c>
      <c r="E66" s="38">
        <v>150000000</v>
      </c>
      <c r="F66" s="14">
        <v>1473.2175</v>
      </c>
      <c r="G66" s="85">
        <v>9.1000000000000004E-3</v>
      </c>
      <c r="H66" s="16">
        <v>41379</v>
      </c>
    </row>
    <row r="67" spans="1:9" ht="12.75" customHeight="1">
      <c r="A67">
        <v>56</v>
      </c>
      <c r="B67" t="s">
        <v>120</v>
      </c>
      <c r="C67" s="86" t="s">
        <v>488</v>
      </c>
      <c r="D67" t="s">
        <v>23</v>
      </c>
      <c r="E67" s="38">
        <v>150000000</v>
      </c>
      <c r="F67" s="14">
        <v>1473.0284999999999</v>
      </c>
      <c r="G67" s="85">
        <v>9.1000000000000004E-3</v>
      </c>
      <c r="H67" s="16">
        <v>41379</v>
      </c>
    </row>
    <row r="68" spans="1:9" ht="12.75" customHeight="1">
      <c r="A68">
        <v>57</v>
      </c>
      <c r="B68" t="s">
        <v>122</v>
      </c>
      <c r="C68" t="s">
        <v>121</v>
      </c>
      <c r="D68" t="s">
        <v>21</v>
      </c>
      <c r="E68" s="38">
        <v>100000000</v>
      </c>
      <c r="F68" s="14">
        <v>998.96400000000006</v>
      </c>
      <c r="G68" s="85">
        <v>6.1999999999999998E-3</v>
      </c>
      <c r="H68" s="16">
        <v>41310</v>
      </c>
    </row>
    <row r="69" spans="1:9" ht="12.75" customHeight="1">
      <c r="A69">
        <v>58</v>
      </c>
      <c r="B69" t="s">
        <v>124</v>
      </c>
      <c r="C69" t="s">
        <v>123</v>
      </c>
      <c r="D69" t="s">
        <v>29</v>
      </c>
      <c r="E69" s="38">
        <v>50000000</v>
      </c>
      <c r="F69" s="14">
        <v>496.036</v>
      </c>
      <c r="G69" s="85">
        <v>3.0999999999999999E-3</v>
      </c>
      <c r="H69" s="16">
        <v>41337</v>
      </c>
    </row>
    <row r="70" spans="1:9" ht="12.75" customHeight="1">
      <c r="A70">
        <v>59</v>
      </c>
      <c r="B70" t="s">
        <v>125</v>
      </c>
      <c r="C70" t="s">
        <v>123</v>
      </c>
      <c r="D70" t="s">
        <v>29</v>
      </c>
      <c r="E70" s="38">
        <v>50000000</v>
      </c>
      <c r="F70" s="14">
        <v>495.673</v>
      </c>
      <c r="G70" s="85">
        <v>3.0999999999999999E-3</v>
      </c>
      <c r="H70" s="16">
        <v>41339</v>
      </c>
    </row>
    <row r="71" spans="1:9" ht="12.75" customHeight="1">
      <c r="A71">
        <v>60</v>
      </c>
      <c r="B71" t="s">
        <v>127</v>
      </c>
      <c r="C71" t="s">
        <v>126</v>
      </c>
      <c r="D71" t="s">
        <v>13</v>
      </c>
      <c r="E71" s="38">
        <v>50000000</v>
      </c>
      <c r="F71" s="14">
        <v>494.24</v>
      </c>
      <c r="G71" s="85">
        <v>3.0999999999999999E-3</v>
      </c>
      <c r="H71" s="16">
        <v>41355</v>
      </c>
    </row>
    <row r="72" spans="1:9" ht="12.75" customHeight="1">
      <c r="A72">
        <v>61</v>
      </c>
      <c r="B72" t="s">
        <v>129</v>
      </c>
      <c r="C72" t="s">
        <v>128</v>
      </c>
      <c r="D72" t="s">
        <v>13</v>
      </c>
      <c r="E72" s="38">
        <v>50000000</v>
      </c>
      <c r="F72" s="14">
        <v>493.85649999999998</v>
      </c>
      <c r="G72" s="85">
        <v>3.0999999999999999E-3</v>
      </c>
      <c r="H72" s="16">
        <v>41361</v>
      </c>
    </row>
    <row r="73" spans="1:9" ht="12.75" customHeight="1">
      <c r="A73" s="33"/>
      <c r="B73" s="33"/>
      <c r="C73" s="18" t="s">
        <v>79</v>
      </c>
      <c r="D73" s="18"/>
      <c r="E73" s="18"/>
      <c r="F73" s="19">
        <f>SUM(F47:F72)</f>
        <v>59545.641499999998</v>
      </c>
      <c r="G73" s="20">
        <f>SUM(G47:G72)</f>
        <v>0.36889999999999989</v>
      </c>
      <c r="H73" s="21"/>
      <c r="I73" s="29"/>
    </row>
    <row r="74" spans="1:9" ht="12.75" customHeight="1">
      <c r="F74" s="14"/>
      <c r="G74" s="15"/>
      <c r="H74" s="16"/>
    </row>
    <row r="75" spans="1:9" ht="12.75" customHeight="1">
      <c r="C75" s="1" t="s">
        <v>130</v>
      </c>
      <c r="F75" s="14"/>
      <c r="G75" s="15"/>
      <c r="H75" s="16"/>
    </row>
    <row r="76" spans="1:9" ht="12.75" customHeight="1">
      <c r="A76">
        <v>62</v>
      </c>
      <c r="B76" t="s">
        <v>131</v>
      </c>
      <c r="C76" t="s">
        <v>40</v>
      </c>
      <c r="D76" t="s">
        <v>32</v>
      </c>
      <c r="E76" s="38">
        <v>250000000</v>
      </c>
      <c r="F76" s="14">
        <v>2462.415</v>
      </c>
      <c r="G76" s="85">
        <v>1.5300000000000001E-2</v>
      </c>
      <c r="H76" s="16">
        <v>41369</v>
      </c>
    </row>
    <row r="77" spans="1:9" ht="12.75" customHeight="1">
      <c r="A77" s="33"/>
      <c r="B77" s="33"/>
      <c r="C77" s="18" t="s">
        <v>79</v>
      </c>
      <c r="D77" s="18"/>
      <c r="E77" s="18"/>
      <c r="F77" s="19">
        <f>SUM(F76:F76)</f>
        <v>2462.415</v>
      </c>
      <c r="G77" s="20">
        <f>SUM(G76:G76)</f>
        <v>1.5300000000000001E-2</v>
      </c>
      <c r="H77" s="21"/>
      <c r="I77" s="29"/>
    </row>
    <row r="78" spans="1:9" ht="12.75" customHeight="1">
      <c r="F78" s="14"/>
      <c r="G78" s="15"/>
      <c r="H78" s="16"/>
    </row>
    <row r="79" spans="1:9" ht="12.75" customHeight="1">
      <c r="C79" s="1" t="s">
        <v>132</v>
      </c>
      <c r="F79" s="14"/>
      <c r="G79" s="15"/>
      <c r="H79" s="16"/>
    </row>
    <row r="80" spans="1:9" ht="12.75" customHeight="1">
      <c r="C80" s="1" t="s">
        <v>133</v>
      </c>
      <c r="F80" s="14"/>
      <c r="G80" s="15"/>
      <c r="H80" s="16"/>
    </row>
    <row r="81" spans="1:9" ht="12.75" customHeight="1">
      <c r="A81">
        <v>63</v>
      </c>
      <c r="B81" t="s">
        <v>134</v>
      </c>
      <c r="C81" t="s">
        <v>46</v>
      </c>
      <c r="D81" t="s">
        <v>35</v>
      </c>
      <c r="E81" s="38">
        <v>100000000</v>
      </c>
      <c r="F81" s="14">
        <v>1000.265</v>
      </c>
      <c r="G81" s="85">
        <v>6.1999999999999998E-3</v>
      </c>
      <c r="H81" s="16">
        <v>41315</v>
      </c>
    </row>
    <row r="82" spans="1:9" ht="12.75" customHeight="1">
      <c r="A82" s="33"/>
      <c r="B82" s="33"/>
      <c r="C82" s="18" t="s">
        <v>79</v>
      </c>
      <c r="D82" s="18"/>
      <c r="E82" s="18"/>
      <c r="F82" s="19">
        <f>SUM(F81:F81)</f>
        <v>1000.265</v>
      </c>
      <c r="G82" s="20">
        <f>SUM(G81:G81)</f>
        <v>6.1999999999999998E-3</v>
      </c>
      <c r="H82" s="21"/>
      <c r="I82" s="29"/>
    </row>
    <row r="83" spans="1:9" ht="12.75" customHeight="1">
      <c r="F83" s="14"/>
      <c r="G83" s="15"/>
      <c r="H83" s="16"/>
    </row>
    <row r="84" spans="1:9" ht="12.75" customHeight="1">
      <c r="C84" s="1" t="s">
        <v>135</v>
      </c>
      <c r="F84" s="14">
        <v>3259.3079550000002</v>
      </c>
      <c r="G84" s="15">
        <v>2.0199999999999999E-2</v>
      </c>
      <c r="H84" s="16"/>
    </row>
    <row r="85" spans="1:9" ht="12.75" customHeight="1">
      <c r="A85" s="33"/>
      <c r="B85" s="33"/>
      <c r="C85" s="18" t="s">
        <v>79</v>
      </c>
      <c r="D85" s="18"/>
      <c r="E85" s="18"/>
      <c r="F85" s="19">
        <f>SUM(F84:F84)</f>
        <v>3259.3079550000002</v>
      </c>
      <c r="G85" s="20">
        <f>SUM(G84:G84)</f>
        <v>2.0199999999999999E-2</v>
      </c>
      <c r="H85" s="21"/>
      <c r="I85" s="29"/>
    </row>
    <row r="86" spans="1:9" ht="12.75" customHeight="1">
      <c r="F86" s="14"/>
      <c r="G86" s="15"/>
      <c r="H86" s="16"/>
    </row>
    <row r="87" spans="1:9" ht="12.75" customHeight="1">
      <c r="C87" s="1" t="s">
        <v>136</v>
      </c>
      <c r="F87" s="14"/>
      <c r="G87" s="15"/>
      <c r="H87" s="16"/>
    </row>
    <row r="88" spans="1:9" ht="12.75" customHeight="1">
      <c r="C88" s="1" t="s">
        <v>137</v>
      </c>
      <c r="F88" s="14">
        <v>1542.3472589999999</v>
      </c>
      <c r="G88" s="15">
        <v>9.3999999999999986E-3</v>
      </c>
      <c r="H88" s="16"/>
    </row>
    <row r="89" spans="1:9" ht="12.75" customHeight="1">
      <c r="A89" s="33"/>
      <c r="B89" s="33"/>
      <c r="C89" s="18" t="s">
        <v>79</v>
      </c>
      <c r="D89" s="18"/>
      <c r="E89" s="18"/>
      <c r="F89" s="19">
        <f>SUM(F88:F88)</f>
        <v>1542.3472589999999</v>
      </c>
      <c r="G89" s="20">
        <f>SUM(G88:G88)</f>
        <v>9.3999999999999986E-3</v>
      </c>
      <c r="H89" s="21"/>
      <c r="I89" s="29"/>
    </row>
    <row r="90" spans="1:9" ht="12.75" customHeight="1">
      <c r="A90" s="34"/>
      <c r="B90" s="34"/>
      <c r="C90" s="22" t="s">
        <v>138</v>
      </c>
      <c r="D90" s="22"/>
      <c r="E90" s="22"/>
      <c r="F90" s="23">
        <f>SUM(F44,F73,F77,F82,F85,F89)</f>
        <v>161463.61521400002</v>
      </c>
      <c r="G90" s="24">
        <f>SUM(G44,G73,G77,G82,G85,G89)</f>
        <v>0.99999999999999967</v>
      </c>
      <c r="H90" s="25"/>
      <c r="I90" s="30"/>
    </row>
    <row r="91" spans="1:9" ht="12.75" customHeight="1"/>
    <row r="92" spans="1:9" ht="12.75" customHeight="1">
      <c r="C92" s="1" t="s">
        <v>139</v>
      </c>
    </row>
    <row r="93" spans="1:9" ht="12.75" customHeight="1">
      <c r="C93" s="1" t="s">
        <v>386</v>
      </c>
    </row>
    <row r="94" spans="1:9" ht="12.75" customHeight="1">
      <c r="C94" s="1"/>
    </row>
    <row r="95" spans="1:9" ht="12.75" customHeight="1">
      <c r="C95" s="41" t="s">
        <v>389</v>
      </c>
      <c r="D95" s="41"/>
      <c r="E95" s="41"/>
      <c r="F95" s="42"/>
    </row>
    <row r="96" spans="1:9" ht="12.75" customHeight="1">
      <c r="C96" s="41" t="s">
        <v>390</v>
      </c>
      <c r="D96" s="43" t="s">
        <v>391</v>
      </c>
      <c r="E96" s="41"/>
      <c r="F96" s="42"/>
    </row>
    <row r="97" spans="3:6" ht="12.75" customHeight="1">
      <c r="C97" s="41" t="s">
        <v>392</v>
      </c>
      <c r="D97" s="41"/>
      <c r="E97" s="41"/>
      <c r="F97" s="42"/>
    </row>
    <row r="98" spans="3:6" ht="12.75" customHeight="1">
      <c r="C98" s="44" t="s">
        <v>393</v>
      </c>
      <c r="D98" s="45">
        <v>1225.9947930000001</v>
      </c>
      <c r="E98" s="41"/>
      <c r="F98" s="42"/>
    </row>
    <row r="99" spans="3:6" ht="12.75" customHeight="1">
      <c r="C99" s="44" t="s">
        <v>394</v>
      </c>
      <c r="D99" s="45">
        <v>1000.25</v>
      </c>
      <c r="E99" s="41"/>
      <c r="F99" s="42"/>
    </row>
    <row r="100" spans="3:6" ht="12.75" customHeight="1">
      <c r="C100" s="44" t="s">
        <v>395</v>
      </c>
      <c r="D100" s="45">
        <v>1001.424332</v>
      </c>
      <c r="E100" s="41"/>
      <c r="F100" s="42"/>
    </row>
    <row r="101" spans="3:6" ht="12.75" customHeight="1">
      <c r="C101" s="44" t="s">
        <v>396</v>
      </c>
      <c r="D101" s="45">
        <v>1001.231079</v>
      </c>
      <c r="E101" s="41"/>
      <c r="F101" s="42"/>
    </row>
    <row r="102" spans="3:6" ht="12.75" customHeight="1">
      <c r="C102" s="44" t="s">
        <v>397</v>
      </c>
      <c r="D102" s="45">
        <v>1001.189887</v>
      </c>
      <c r="E102" s="41"/>
      <c r="F102" s="42"/>
    </row>
    <row r="103" spans="3:6" ht="12.75" customHeight="1">
      <c r="C103" s="44" t="s">
        <v>398</v>
      </c>
      <c r="D103" s="46"/>
      <c r="E103" s="41"/>
      <c r="F103" s="42"/>
    </row>
    <row r="104" spans="3:6" ht="12.75" customHeight="1">
      <c r="C104" s="44" t="s">
        <v>462</v>
      </c>
      <c r="D104" s="45">
        <v>1234.903953</v>
      </c>
      <c r="E104" s="41"/>
      <c r="F104" s="42"/>
    </row>
    <row r="105" spans="3:6" ht="12.75" customHeight="1">
      <c r="C105" s="44" t="s">
        <v>463</v>
      </c>
      <c r="D105" s="45">
        <v>1000.25</v>
      </c>
      <c r="E105" s="41"/>
      <c r="F105" s="42"/>
    </row>
    <row r="106" spans="3:6" ht="12.75" customHeight="1">
      <c r="C106" s="44" t="s">
        <v>464</v>
      </c>
      <c r="D106" s="45">
        <v>1000.483441</v>
      </c>
      <c r="E106" s="41"/>
      <c r="F106" s="42"/>
    </row>
    <row r="107" spans="3:6" ht="12.75" customHeight="1">
      <c r="C107" s="44" t="s">
        <v>465</v>
      </c>
      <c r="D107" s="45">
        <v>1001.214119</v>
      </c>
      <c r="E107" s="41"/>
      <c r="F107" s="42"/>
    </row>
    <row r="108" spans="3:6" ht="12.75" customHeight="1">
      <c r="C108" s="44" t="s">
        <v>466</v>
      </c>
      <c r="D108" s="45">
        <v>1001.172822</v>
      </c>
      <c r="E108" s="41"/>
      <c r="F108" s="42"/>
    </row>
    <row r="109" spans="3:6" ht="12.75" customHeight="1">
      <c r="C109" s="44" t="s">
        <v>467</v>
      </c>
      <c r="D109" s="45">
        <v>1234.903953</v>
      </c>
      <c r="E109" s="41"/>
      <c r="F109" s="42"/>
    </row>
    <row r="110" spans="3:6" ht="12.75" customHeight="1">
      <c r="C110" s="44" t="s">
        <v>468</v>
      </c>
      <c r="D110" s="45">
        <v>1000.248</v>
      </c>
      <c r="E110" s="41"/>
      <c r="F110" s="42"/>
    </row>
    <row r="111" spans="3:6" ht="12.75" customHeight="1">
      <c r="C111" s="44" t="s">
        <v>469</v>
      </c>
      <c r="D111" s="45">
        <v>1000.483441</v>
      </c>
      <c r="E111" s="41"/>
      <c r="F111" s="42"/>
    </row>
    <row r="112" spans="3:6" ht="12.75" customHeight="1">
      <c r="C112" s="44"/>
      <c r="D112" s="45"/>
      <c r="E112" s="41"/>
      <c r="F112" s="42"/>
    </row>
    <row r="113" spans="3:6" ht="12.75" customHeight="1">
      <c r="C113" s="44"/>
      <c r="D113" s="45"/>
      <c r="E113" s="41"/>
      <c r="F113" s="42"/>
    </row>
    <row r="114" spans="3:6" ht="12.75" customHeight="1">
      <c r="C114" s="41" t="s">
        <v>399</v>
      </c>
      <c r="D114" s="43" t="s">
        <v>391</v>
      </c>
      <c r="E114" s="41"/>
      <c r="F114" s="42"/>
    </row>
    <row r="115" spans="3:6" ht="12.75" customHeight="1">
      <c r="C115" s="41" t="s">
        <v>400</v>
      </c>
      <c r="D115" s="43" t="s">
        <v>391</v>
      </c>
      <c r="E115" s="41"/>
      <c r="F115" s="42"/>
    </row>
    <row r="116" spans="3:6" ht="12.75" customHeight="1">
      <c r="C116" s="41" t="s">
        <v>401</v>
      </c>
      <c r="D116" s="43" t="s">
        <v>391</v>
      </c>
      <c r="E116" s="41"/>
      <c r="F116" s="42"/>
    </row>
    <row r="117" spans="3:6" ht="12.75" customHeight="1">
      <c r="C117" s="41" t="s">
        <v>402</v>
      </c>
      <c r="D117" s="48" t="s">
        <v>489</v>
      </c>
      <c r="E117" s="41"/>
      <c r="F117" s="42"/>
    </row>
    <row r="118" spans="3:6" ht="12.75" customHeight="1">
      <c r="C118" s="41" t="s">
        <v>403</v>
      </c>
      <c r="D118" s="49"/>
      <c r="E118" s="41"/>
      <c r="F118" s="42"/>
    </row>
    <row r="119" spans="3:6" ht="12.75" customHeight="1">
      <c r="C119" s="50" t="s">
        <v>404</v>
      </c>
      <c r="D119" s="51" t="s">
        <v>405</v>
      </c>
      <c r="E119" s="51" t="s">
        <v>406</v>
      </c>
      <c r="F119" s="42"/>
    </row>
    <row r="120" spans="3:6" ht="12.75" customHeight="1">
      <c r="C120" s="44" t="s">
        <v>463</v>
      </c>
      <c r="D120" s="52">
        <v>5.7004799999999989</v>
      </c>
      <c r="E120" s="52">
        <v>5.4677379999999998</v>
      </c>
      <c r="F120" s="42"/>
    </row>
    <row r="121" spans="3:6" ht="12.75" customHeight="1">
      <c r="C121" s="44" t="s">
        <v>464</v>
      </c>
      <c r="D121" s="53">
        <v>6.4444800000000004</v>
      </c>
      <c r="E121" s="53">
        <v>6.1813630000000002</v>
      </c>
      <c r="F121" s="42"/>
    </row>
    <row r="122" spans="3:6" ht="12.75" customHeight="1">
      <c r="C122" s="44" t="s">
        <v>465</v>
      </c>
      <c r="D122" s="53">
        <f>2.765305+2.957381</f>
        <v>5.7226859999999995</v>
      </c>
      <c r="E122" s="53">
        <f>2.652402+2.836636</f>
        <v>5.4890379999999999</v>
      </c>
      <c r="F122" s="42"/>
    </row>
    <row r="123" spans="3:6" ht="12.75" customHeight="1">
      <c r="C123" s="44" t="s">
        <v>466</v>
      </c>
      <c r="D123" s="53">
        <v>5.7349410000000001</v>
      </c>
      <c r="E123" s="53">
        <v>5.500794</v>
      </c>
      <c r="F123" s="42"/>
    </row>
    <row r="124" spans="3:6" ht="12.75" customHeight="1">
      <c r="C124" s="44" t="s">
        <v>468</v>
      </c>
      <c r="D124" s="53">
        <v>5.5643850000000015</v>
      </c>
      <c r="E124" s="53">
        <v>5.337199</v>
      </c>
      <c r="F124" s="42"/>
    </row>
    <row r="125" spans="3:6" ht="12.75" customHeight="1">
      <c r="C125" s="44" t="s">
        <v>469</v>
      </c>
      <c r="D125" s="53">
        <v>5.178159</v>
      </c>
      <c r="E125" s="53">
        <v>4.9667440000000003</v>
      </c>
      <c r="F125" s="42"/>
    </row>
    <row r="126" spans="3:6" ht="12.75" customHeight="1">
      <c r="C126" s="55" t="s">
        <v>411</v>
      </c>
      <c r="D126" s="52"/>
      <c r="E126" s="52"/>
      <c r="F126" s="42"/>
    </row>
    <row r="127" spans="3:6">
      <c r="C127" s="56" t="s">
        <v>412</v>
      </c>
      <c r="D127" s="57"/>
      <c r="E127" s="57"/>
      <c r="F127" s="42"/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7"/>
  <sheetViews>
    <sheetView topLeftCell="A43" workbookViewId="0">
      <selection activeCell="F57" sqref="F57"/>
    </sheetView>
  </sheetViews>
  <sheetFormatPr defaultColWidth="9.140625" defaultRowHeight="12.75"/>
  <cols>
    <col min="1" max="1" width="7.5703125" customWidth="1"/>
    <col min="2" max="2" width="14" customWidth="1"/>
    <col min="3" max="3" width="47.7109375" customWidth="1"/>
    <col min="4" max="5" width="15.5703125" customWidth="1"/>
    <col min="6" max="6" width="19.285156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140625" style="27" customWidth="1"/>
  </cols>
  <sheetData>
    <row r="1" spans="1:12" ht="18.75">
      <c r="A1" s="2"/>
      <c r="B1" s="2"/>
      <c r="C1" s="87" t="s">
        <v>381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25.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154</v>
      </c>
      <c r="C9" t="s">
        <v>75</v>
      </c>
      <c r="D9" t="s">
        <v>13</v>
      </c>
      <c r="E9" s="38">
        <v>150000000</v>
      </c>
      <c r="F9" s="14">
        <v>1451.1075000000001</v>
      </c>
      <c r="G9" s="85">
        <v>0.14410000000000001</v>
      </c>
      <c r="H9" s="16">
        <v>41445</v>
      </c>
    </row>
    <row r="10" spans="1:12" ht="12.75" customHeight="1">
      <c r="A10">
        <v>2</v>
      </c>
      <c r="B10" t="s">
        <v>144</v>
      </c>
      <c r="C10" t="s">
        <v>73</v>
      </c>
      <c r="D10" t="s">
        <v>13</v>
      </c>
      <c r="E10" s="38">
        <v>100000000</v>
      </c>
      <c r="F10" s="14">
        <v>984.22199999999998</v>
      </c>
      <c r="G10" s="85">
        <v>9.7699999999999995E-2</v>
      </c>
      <c r="H10" s="16">
        <v>41374</v>
      </c>
      <c r="J10" s="17" t="s">
        <v>16</v>
      </c>
      <c r="K10" s="37" t="s">
        <v>17</v>
      </c>
    </row>
    <row r="11" spans="1:12" ht="12.75" customHeight="1">
      <c r="A11">
        <v>3</v>
      </c>
      <c r="B11" t="s">
        <v>152</v>
      </c>
      <c r="C11" t="s">
        <v>150</v>
      </c>
      <c r="D11" t="s">
        <v>23</v>
      </c>
      <c r="E11" s="38">
        <v>100000000</v>
      </c>
      <c r="F11" s="14">
        <v>979.98199999999997</v>
      </c>
      <c r="G11" s="85">
        <v>9.7299999999999998E-2</v>
      </c>
      <c r="H11" s="16">
        <v>41393</v>
      </c>
      <c r="J11" s="15" t="s">
        <v>13</v>
      </c>
      <c r="K11" s="36">
        <v>0.52549999999999997</v>
      </c>
    </row>
    <row r="12" spans="1:12" ht="12.75" customHeight="1">
      <c r="A12">
        <v>4</v>
      </c>
      <c r="B12" t="s">
        <v>315</v>
      </c>
      <c r="C12" t="s">
        <v>314</v>
      </c>
      <c r="D12" t="s">
        <v>21</v>
      </c>
      <c r="E12" s="38">
        <v>100000000</v>
      </c>
      <c r="F12" s="14">
        <v>927.125</v>
      </c>
      <c r="G12" s="85">
        <v>9.1999999999999998E-2</v>
      </c>
      <c r="H12" s="16">
        <v>41628</v>
      </c>
      <c r="J12" s="15" t="s">
        <v>23</v>
      </c>
      <c r="K12" s="36">
        <v>0.1462</v>
      </c>
    </row>
    <row r="13" spans="1:12" ht="12.75" customHeight="1">
      <c r="A13">
        <v>5</v>
      </c>
      <c r="B13" t="s">
        <v>148</v>
      </c>
      <c r="C13" t="s">
        <v>147</v>
      </c>
      <c r="D13" t="s">
        <v>13</v>
      </c>
      <c r="E13" s="38">
        <v>100000000</v>
      </c>
      <c r="F13" s="14">
        <v>921.08799999999997</v>
      </c>
      <c r="G13" s="85">
        <v>9.1400000000000009E-2</v>
      </c>
      <c r="H13" s="16">
        <v>41655</v>
      </c>
      <c r="J13" s="15" t="s">
        <v>21</v>
      </c>
      <c r="K13" s="36">
        <v>9.1999999999999998E-2</v>
      </c>
    </row>
    <row r="14" spans="1:12" ht="12.75" customHeight="1">
      <c r="A14">
        <v>6</v>
      </c>
      <c r="B14" t="s">
        <v>67</v>
      </c>
      <c r="C14" t="s">
        <v>55</v>
      </c>
      <c r="D14" t="s">
        <v>13</v>
      </c>
      <c r="E14" s="38">
        <v>50000000</v>
      </c>
      <c r="F14" s="14">
        <v>498.00799999999998</v>
      </c>
      <c r="G14" s="85">
        <v>4.9400000000000006E-2</v>
      </c>
      <c r="H14" s="16">
        <v>41324</v>
      </c>
      <c r="J14" s="15" t="s">
        <v>145</v>
      </c>
      <c r="K14" s="36">
        <v>4.9699999999999994E-2</v>
      </c>
    </row>
    <row r="15" spans="1:12" ht="12.75" customHeight="1">
      <c r="A15">
        <v>7</v>
      </c>
      <c r="B15" t="s">
        <v>383</v>
      </c>
      <c r="C15" t="s">
        <v>382</v>
      </c>
      <c r="D15" t="s">
        <v>23</v>
      </c>
      <c r="E15" s="38">
        <v>50000000</v>
      </c>
      <c r="F15" s="14">
        <v>492.78750000000002</v>
      </c>
      <c r="G15" s="85">
        <v>4.8899999999999999E-2</v>
      </c>
      <c r="H15" s="16">
        <v>41367</v>
      </c>
      <c r="J15" s="15" t="s">
        <v>37</v>
      </c>
      <c r="K15" s="36">
        <v>0.18659999999999999</v>
      </c>
    </row>
    <row r="16" spans="1:12" ht="12.75" customHeight="1">
      <c r="A16">
        <v>8</v>
      </c>
      <c r="B16" t="s">
        <v>384</v>
      </c>
      <c r="C16" t="s">
        <v>44</v>
      </c>
      <c r="D16" t="s">
        <v>13</v>
      </c>
      <c r="E16" s="38">
        <v>50000000</v>
      </c>
      <c r="F16" s="14">
        <v>478.49400000000003</v>
      </c>
      <c r="G16" s="85">
        <v>4.7500000000000001E-2</v>
      </c>
      <c r="H16" s="16">
        <v>41491</v>
      </c>
      <c r="J16" s="15"/>
    </row>
    <row r="17" spans="1:9" ht="12.75" customHeight="1">
      <c r="A17" s="33"/>
      <c r="B17" s="33"/>
      <c r="C17" s="18" t="s">
        <v>79</v>
      </c>
      <c r="D17" s="18"/>
      <c r="E17" s="18"/>
      <c r="F17" s="19">
        <f>SUM(F9:F16)</f>
        <v>6732.8139999999994</v>
      </c>
      <c r="G17" s="20">
        <f>SUM(G9:G16)</f>
        <v>0.66830000000000001</v>
      </c>
      <c r="H17" s="21"/>
      <c r="I17" s="29"/>
    </row>
    <row r="18" spans="1:9" ht="12.75" customHeight="1">
      <c r="F18" s="14"/>
      <c r="G18" s="15"/>
      <c r="H18" s="16"/>
    </row>
    <row r="19" spans="1:9" ht="12.75" customHeight="1">
      <c r="C19" s="1" t="s">
        <v>80</v>
      </c>
      <c r="F19" s="14"/>
      <c r="G19" s="15"/>
      <c r="H19" s="16"/>
    </row>
    <row r="20" spans="1:9" ht="12.75" customHeight="1">
      <c r="A20">
        <v>9</v>
      </c>
      <c r="B20" t="s">
        <v>164</v>
      </c>
      <c r="C20" t="s">
        <v>163</v>
      </c>
      <c r="D20" t="s">
        <v>13</v>
      </c>
      <c r="E20" s="38">
        <v>100000000</v>
      </c>
      <c r="F20" s="14">
        <v>961.28899999999999</v>
      </c>
      <c r="G20" s="85">
        <v>9.5399999999999985E-2</v>
      </c>
      <c r="H20" s="16">
        <v>41470</v>
      </c>
    </row>
    <row r="21" spans="1:9" ht="12.75" customHeight="1">
      <c r="A21" s="33"/>
      <c r="B21" s="33"/>
      <c r="C21" s="18" t="s">
        <v>79</v>
      </c>
      <c r="D21" s="18"/>
      <c r="E21" s="18"/>
      <c r="F21" s="19">
        <f>SUM(F20:F20)</f>
        <v>961.28899999999999</v>
      </c>
      <c r="G21" s="20">
        <f>SUM(G20:G20)</f>
        <v>9.5399999999999985E-2</v>
      </c>
      <c r="H21" s="21"/>
      <c r="I21" s="29"/>
    </row>
    <row r="22" spans="1:9" ht="12.75" customHeight="1">
      <c r="F22" s="14"/>
      <c r="G22" s="15"/>
      <c r="H22" s="16"/>
    </row>
    <row r="23" spans="1:9" ht="12.75" customHeight="1">
      <c r="C23" s="1" t="s">
        <v>132</v>
      </c>
      <c r="F23" s="14"/>
      <c r="G23" s="15"/>
      <c r="H23" s="16"/>
    </row>
    <row r="24" spans="1:9" ht="12.75" customHeight="1">
      <c r="C24" s="1" t="s">
        <v>133</v>
      </c>
      <c r="F24" s="14"/>
      <c r="G24" s="15"/>
      <c r="H24" s="16"/>
    </row>
    <row r="25" spans="1:9" ht="12.75" customHeight="1">
      <c r="A25">
        <v>10</v>
      </c>
      <c r="B25" t="s">
        <v>340</v>
      </c>
      <c r="C25" t="s">
        <v>339</v>
      </c>
      <c r="D25" t="s">
        <v>145</v>
      </c>
      <c r="E25" s="38">
        <v>50000000</v>
      </c>
      <c r="F25" s="14">
        <v>500.22750000000002</v>
      </c>
      <c r="G25" s="85">
        <v>4.9699999999999994E-2</v>
      </c>
      <c r="H25" s="16">
        <v>41986</v>
      </c>
    </row>
    <row r="26" spans="1:9" ht="12.75" customHeight="1">
      <c r="A26" s="33"/>
      <c r="B26" s="33"/>
      <c r="C26" s="18" t="s">
        <v>79</v>
      </c>
      <c r="D26" s="18"/>
      <c r="E26" s="18"/>
      <c r="F26" s="19">
        <f>SUM(F25:F25)</f>
        <v>500.22750000000002</v>
      </c>
      <c r="G26" s="20">
        <f>SUM(G25:G25)</f>
        <v>4.9699999999999994E-2</v>
      </c>
      <c r="H26" s="21"/>
      <c r="I26" s="29"/>
    </row>
    <row r="27" spans="1:9" ht="12.75" customHeight="1">
      <c r="F27" s="14"/>
      <c r="G27" s="15"/>
      <c r="H27" s="16"/>
    </row>
    <row r="28" spans="1:9" ht="12.75" customHeight="1">
      <c r="C28" s="1" t="s">
        <v>135</v>
      </c>
      <c r="F28" s="14">
        <v>1872.6023929999999</v>
      </c>
      <c r="G28" s="15">
        <v>0.18590000000000001</v>
      </c>
      <c r="H28" s="16"/>
    </row>
    <row r="29" spans="1:9" ht="12.75" customHeight="1">
      <c r="A29" s="33"/>
      <c r="B29" s="33"/>
      <c r="C29" s="18" t="s">
        <v>79</v>
      </c>
      <c r="D29" s="18"/>
      <c r="E29" s="18"/>
      <c r="F29" s="19">
        <f>SUM(F28:F28)</f>
        <v>1872.6023929999999</v>
      </c>
      <c r="G29" s="20">
        <f>SUM(G28:G28)</f>
        <v>0.18590000000000001</v>
      </c>
      <c r="H29" s="21"/>
      <c r="I29" s="29"/>
    </row>
    <row r="30" spans="1:9" ht="12.75" customHeight="1">
      <c r="F30" s="14"/>
      <c r="G30" s="15"/>
      <c r="H30" s="16"/>
    </row>
    <row r="31" spans="1:9" ht="12.75" customHeight="1">
      <c r="C31" s="1" t="s">
        <v>136</v>
      </c>
      <c r="F31" s="14"/>
      <c r="G31" s="15"/>
      <c r="H31" s="16"/>
    </row>
    <row r="32" spans="1:9" ht="12.75" customHeight="1">
      <c r="C32" s="1" t="s">
        <v>137</v>
      </c>
      <c r="F32" s="14">
        <v>6.2491000000000003</v>
      </c>
      <c r="G32" s="15">
        <v>7.000000000000001E-4</v>
      </c>
      <c r="H32" s="16"/>
    </row>
    <row r="33" spans="1:9" ht="12.75" customHeight="1">
      <c r="A33" s="33"/>
      <c r="B33" s="33"/>
      <c r="C33" s="18" t="s">
        <v>79</v>
      </c>
      <c r="D33" s="18"/>
      <c r="E33" s="18"/>
      <c r="F33" s="19">
        <f>SUM(F32:F32)</f>
        <v>6.2491000000000003</v>
      </c>
      <c r="G33" s="20">
        <f>SUM(G32:G32)</f>
        <v>7.000000000000001E-4</v>
      </c>
      <c r="H33" s="21"/>
      <c r="I33" s="29"/>
    </row>
    <row r="34" spans="1:9" ht="12.75" customHeight="1">
      <c r="A34" s="31"/>
      <c r="B34" s="31"/>
      <c r="C34" s="22" t="s">
        <v>138</v>
      </c>
      <c r="D34" s="22"/>
      <c r="E34" s="22"/>
      <c r="F34" s="23">
        <f>SUM(F17,F21,F26,F29,F33)</f>
        <v>10073.181993</v>
      </c>
      <c r="G34" s="24">
        <f>SUM(G17,G21,G26,G29,G33)</f>
        <v>1</v>
      </c>
      <c r="H34" s="25"/>
      <c r="I34" s="30"/>
    </row>
    <row r="35" spans="1:9" ht="12.75" customHeight="1"/>
    <row r="36" spans="1:9" ht="12.75" customHeight="1">
      <c r="C36" s="1" t="s">
        <v>139</v>
      </c>
    </row>
    <row r="37" spans="1:9" ht="12.75" customHeight="1">
      <c r="C37" s="1" t="s">
        <v>386</v>
      </c>
    </row>
    <row r="38" spans="1:9" ht="12.75" customHeight="1">
      <c r="C38" s="1"/>
    </row>
    <row r="39" spans="1:9" ht="12.75" customHeight="1"/>
    <row r="40" spans="1:9" ht="12.75" customHeight="1">
      <c r="C40" s="41" t="s">
        <v>389</v>
      </c>
      <c r="D40" s="41"/>
      <c r="E40" s="41"/>
      <c r="F40" s="59"/>
    </row>
    <row r="41" spans="1:9" ht="12.75" customHeight="1">
      <c r="C41" s="41" t="s">
        <v>390</v>
      </c>
      <c r="D41" s="43" t="s">
        <v>391</v>
      </c>
      <c r="E41" s="41"/>
      <c r="F41" s="59"/>
    </row>
    <row r="42" spans="1:9" ht="12.75" customHeight="1">
      <c r="C42" s="41" t="s">
        <v>392</v>
      </c>
      <c r="D42" s="41"/>
      <c r="E42" s="41"/>
      <c r="F42" s="59"/>
    </row>
    <row r="43" spans="1:9" ht="12.75" customHeight="1">
      <c r="C43" s="44" t="s">
        <v>393</v>
      </c>
      <c r="D43" s="45">
        <v>1086.2738199999999</v>
      </c>
      <c r="E43" s="41"/>
      <c r="F43" s="59"/>
    </row>
    <row r="44" spans="1:9" ht="12.75" customHeight="1">
      <c r="C44" s="44" t="s">
        <v>394</v>
      </c>
      <c r="D44" s="45">
        <v>1001.8</v>
      </c>
      <c r="E44" s="41"/>
      <c r="F44" s="59"/>
    </row>
    <row r="45" spans="1:9" ht="12.75" customHeight="1">
      <c r="C45" s="44" t="s">
        <v>395</v>
      </c>
      <c r="D45" s="45">
        <v>1001.084061</v>
      </c>
      <c r="E45" s="41"/>
      <c r="F45" s="59"/>
    </row>
    <row r="46" spans="1:9" ht="12.75" customHeight="1">
      <c r="C46" s="44" t="s">
        <v>397</v>
      </c>
      <c r="D46" s="45">
        <v>1002.214173</v>
      </c>
      <c r="E46" s="41"/>
      <c r="F46" s="59"/>
    </row>
    <row r="47" spans="1:9" ht="12.75" customHeight="1">
      <c r="C47" s="44" t="s">
        <v>398</v>
      </c>
      <c r="D47" s="46"/>
      <c r="E47" s="41"/>
      <c r="F47" s="59"/>
    </row>
    <row r="48" spans="1:9" ht="12.75" customHeight="1">
      <c r="C48" s="44" t="s">
        <v>462</v>
      </c>
      <c r="D48" s="45">
        <v>1093.640124</v>
      </c>
      <c r="E48" s="41"/>
      <c r="F48" s="59"/>
    </row>
    <row r="49" spans="3:6" ht="12.75" customHeight="1">
      <c r="C49" s="44" t="s">
        <v>463</v>
      </c>
      <c r="D49" s="45">
        <v>1001.380167</v>
      </c>
      <c r="E49" s="41"/>
      <c r="F49" s="59"/>
    </row>
    <row r="50" spans="3:6" ht="12.75" customHeight="1">
      <c r="C50" s="44" t="s">
        <v>487</v>
      </c>
      <c r="D50" s="45">
        <v>999.58028400000001</v>
      </c>
      <c r="E50" s="41"/>
      <c r="F50" s="59"/>
    </row>
    <row r="51" spans="3:6" ht="12.75" customHeight="1">
      <c r="C51" s="44" t="s">
        <v>466</v>
      </c>
      <c r="D51" s="45">
        <v>1000.780356</v>
      </c>
      <c r="E51" s="41"/>
      <c r="F51" s="59"/>
    </row>
    <row r="52" spans="3:6" ht="12.75" customHeight="1">
      <c r="C52" s="44" t="s">
        <v>467</v>
      </c>
      <c r="D52" s="45">
        <v>1093.670149</v>
      </c>
      <c r="E52" s="41"/>
      <c r="F52" s="59"/>
    </row>
    <row r="53" spans="3:6" ht="12.75" customHeight="1">
      <c r="C53" s="44" t="s">
        <v>468</v>
      </c>
      <c r="D53" s="45">
        <v>1001.384045</v>
      </c>
      <c r="E53" s="41"/>
      <c r="F53" s="59"/>
    </row>
    <row r="54" spans="3:6" ht="12.75" customHeight="1">
      <c r="C54" s="44" t="s">
        <v>469</v>
      </c>
      <c r="D54" s="45">
        <v>999.59003399999995</v>
      </c>
      <c r="E54" s="41"/>
      <c r="F54" s="59"/>
    </row>
    <row r="55" spans="3:6" ht="12.75" customHeight="1">
      <c r="C55" s="83" t="s">
        <v>399</v>
      </c>
      <c r="D55" s="58" t="s">
        <v>391</v>
      </c>
      <c r="E55" s="41"/>
      <c r="F55" s="59"/>
    </row>
    <row r="56" spans="3:6" ht="12.75" customHeight="1">
      <c r="C56" s="84" t="s">
        <v>400</v>
      </c>
      <c r="D56" s="58" t="s">
        <v>391</v>
      </c>
      <c r="E56" s="41"/>
      <c r="F56" s="59"/>
    </row>
    <row r="57" spans="3:6" ht="12.75" customHeight="1">
      <c r="C57" s="84" t="s">
        <v>401</v>
      </c>
      <c r="D57" s="47" t="s">
        <v>391</v>
      </c>
      <c r="E57" s="41"/>
      <c r="F57" s="59"/>
    </row>
    <row r="58" spans="3:6" ht="12.75" customHeight="1">
      <c r="C58" s="41" t="s">
        <v>402</v>
      </c>
      <c r="D58" s="79" t="s">
        <v>496</v>
      </c>
      <c r="E58" s="41"/>
      <c r="F58" s="59"/>
    </row>
    <row r="59" spans="3:6" ht="12.75" customHeight="1">
      <c r="C59" s="41" t="s">
        <v>450</v>
      </c>
      <c r="D59" s="49"/>
      <c r="E59" s="41"/>
      <c r="F59" s="59"/>
    </row>
    <row r="60" spans="3:6" ht="12.75" customHeight="1">
      <c r="C60" s="50" t="s">
        <v>404</v>
      </c>
      <c r="D60" s="51" t="s">
        <v>405</v>
      </c>
      <c r="E60" s="51" t="s">
        <v>406</v>
      </c>
      <c r="F60" s="81"/>
    </row>
    <row r="61" spans="3:6" ht="12.75" customHeight="1">
      <c r="C61" s="44" t="s">
        <v>463</v>
      </c>
      <c r="D61" s="52">
        <v>6.2639640000000014</v>
      </c>
      <c r="E61" s="52">
        <v>5.3688540000000007</v>
      </c>
      <c r="F61" s="82" t="s">
        <v>451</v>
      </c>
    </row>
    <row r="62" spans="3:6" ht="12.75" customHeight="1">
      <c r="C62" s="44" t="s">
        <v>487</v>
      </c>
      <c r="D62" s="53">
        <v>7.2125430000000001</v>
      </c>
      <c r="E62" s="53">
        <v>6.1818810000000006</v>
      </c>
      <c r="F62" s="82" t="s">
        <v>452</v>
      </c>
    </row>
    <row r="63" spans="3:6" ht="12.75" customHeight="1">
      <c r="C63" s="44" t="s">
        <v>466</v>
      </c>
      <c r="D63" s="53">
        <v>7.1806089999999996</v>
      </c>
      <c r="E63" s="53">
        <v>6.1545079999999999</v>
      </c>
      <c r="F63" s="82" t="s">
        <v>453</v>
      </c>
    </row>
    <row r="64" spans="3:6" ht="12.75" customHeight="1">
      <c r="C64" s="44" t="s">
        <v>468</v>
      </c>
      <c r="D64" s="53">
        <v>6.0711890000000004</v>
      </c>
      <c r="E64" s="53">
        <v>5.2036220000000002</v>
      </c>
      <c r="F64" s="82"/>
    </row>
    <row r="65" spans="3:6" ht="12.75" customHeight="1">
      <c r="C65" s="44" t="s">
        <v>469</v>
      </c>
      <c r="D65" s="53">
        <v>6.057442</v>
      </c>
      <c r="E65" s="53">
        <v>5.1918410000000002</v>
      </c>
      <c r="F65" s="82"/>
    </row>
    <row r="66" spans="3:6">
      <c r="C66" s="55" t="s">
        <v>411</v>
      </c>
      <c r="D66" s="53"/>
      <c r="E66" s="53"/>
      <c r="F66" s="81"/>
    </row>
    <row r="67" spans="3:6">
      <c r="C67" s="56" t="s">
        <v>412</v>
      </c>
      <c r="D67" s="57"/>
      <c r="E67" s="57"/>
      <c r="F67" s="81"/>
    </row>
  </sheetData>
  <mergeCells count="1">
    <mergeCell ref="C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5"/>
  <sheetViews>
    <sheetView topLeftCell="A76" workbookViewId="0">
      <selection activeCell="D99" sqref="D99"/>
    </sheetView>
  </sheetViews>
  <sheetFormatPr defaultColWidth="9.140625" defaultRowHeight="12.75"/>
  <cols>
    <col min="1" max="1" width="7.5703125" customWidth="1"/>
    <col min="2" max="2" width="16.7109375" customWidth="1"/>
    <col min="3" max="3" width="48.8554687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7109375" style="27" customWidth="1"/>
  </cols>
  <sheetData>
    <row r="1" spans="1:12" ht="18.75">
      <c r="A1" s="2"/>
      <c r="B1" s="2"/>
      <c r="C1" s="87" t="s">
        <v>141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143</v>
      </c>
      <c r="C9" t="s">
        <v>142</v>
      </c>
      <c r="D9" t="s">
        <v>13</v>
      </c>
      <c r="E9" s="38">
        <v>200000000</v>
      </c>
      <c r="F9" s="14">
        <v>1855.2080000000001</v>
      </c>
      <c r="G9" s="85">
        <v>5.1900000000000002E-2</v>
      </c>
      <c r="H9" s="16">
        <v>41625</v>
      </c>
    </row>
    <row r="10" spans="1:12" ht="12.75" customHeight="1">
      <c r="A10">
        <v>2</v>
      </c>
      <c r="B10" t="s">
        <v>33</v>
      </c>
      <c r="C10" t="s">
        <v>31</v>
      </c>
      <c r="D10" t="s">
        <v>13</v>
      </c>
      <c r="E10" s="38">
        <v>150000000</v>
      </c>
      <c r="F10" s="14">
        <v>1500</v>
      </c>
      <c r="G10" s="85">
        <v>4.1900000000000007E-2</v>
      </c>
      <c r="H10" s="16">
        <v>41306</v>
      </c>
      <c r="J10" s="17" t="s">
        <v>16</v>
      </c>
      <c r="K10" s="37" t="s">
        <v>17</v>
      </c>
    </row>
    <row r="11" spans="1:12" ht="12.75" customHeight="1">
      <c r="A11">
        <v>3</v>
      </c>
      <c r="B11" t="s">
        <v>76</v>
      </c>
      <c r="C11" t="s">
        <v>75</v>
      </c>
      <c r="D11" t="s">
        <v>23</v>
      </c>
      <c r="E11" s="38">
        <v>150000000</v>
      </c>
      <c r="F11" s="14">
        <v>1478.4404999999999</v>
      </c>
      <c r="G11" s="85">
        <v>4.1299999999999996E-2</v>
      </c>
      <c r="H11" s="16">
        <v>41368</v>
      </c>
      <c r="J11" s="15" t="s">
        <v>13</v>
      </c>
      <c r="K11" s="36">
        <v>0.3851</v>
      </c>
    </row>
    <row r="12" spans="1:12" ht="12.75" customHeight="1">
      <c r="A12">
        <v>4</v>
      </c>
      <c r="B12" t="s">
        <v>144</v>
      </c>
      <c r="C12" t="s">
        <v>73</v>
      </c>
      <c r="D12" t="s">
        <v>13</v>
      </c>
      <c r="E12" s="38">
        <v>150000000</v>
      </c>
      <c r="F12" s="14">
        <v>1476.3330000000001</v>
      </c>
      <c r="G12" s="85">
        <v>4.1299999999999996E-2</v>
      </c>
      <c r="H12" s="16">
        <v>41374</v>
      </c>
      <c r="J12" s="15" t="s">
        <v>23</v>
      </c>
      <c r="K12" s="36">
        <v>0.23649999999999999</v>
      </c>
    </row>
    <row r="13" spans="1:12" ht="12.75" customHeight="1">
      <c r="A13">
        <v>5</v>
      </c>
      <c r="B13" t="s">
        <v>146</v>
      </c>
      <c r="C13" t="s">
        <v>75</v>
      </c>
      <c r="D13" t="s">
        <v>23</v>
      </c>
      <c r="E13" s="38">
        <v>150000000</v>
      </c>
      <c r="F13" s="14">
        <v>1387.0409999999999</v>
      </c>
      <c r="G13" s="85">
        <v>3.8800000000000001E-2</v>
      </c>
      <c r="H13" s="16">
        <v>41635</v>
      </c>
      <c r="J13" s="15" t="s">
        <v>145</v>
      </c>
      <c r="K13" s="36">
        <v>9.820000000000001E-2</v>
      </c>
    </row>
    <row r="14" spans="1:12" ht="12.75" customHeight="1">
      <c r="A14">
        <v>6</v>
      </c>
      <c r="B14" t="s">
        <v>148</v>
      </c>
      <c r="C14" t="s">
        <v>147</v>
      </c>
      <c r="D14" t="s">
        <v>13</v>
      </c>
      <c r="E14" s="38">
        <v>150000000</v>
      </c>
      <c r="F14" s="14">
        <v>1381.6320000000001</v>
      </c>
      <c r="G14" s="85">
        <v>3.8599999999999995E-2</v>
      </c>
      <c r="H14" s="16">
        <v>41655</v>
      </c>
      <c r="J14" s="15" t="s">
        <v>29</v>
      </c>
      <c r="K14" s="36">
        <v>6.9099999999999995E-2</v>
      </c>
    </row>
    <row r="15" spans="1:12" ht="12.75" customHeight="1">
      <c r="A15">
        <v>7</v>
      </c>
      <c r="B15" t="s">
        <v>149</v>
      </c>
      <c r="C15" t="s">
        <v>48</v>
      </c>
      <c r="D15" t="s">
        <v>13</v>
      </c>
      <c r="E15" s="38">
        <v>100000000</v>
      </c>
      <c r="F15" s="14">
        <v>997.41600000000005</v>
      </c>
      <c r="G15" s="85">
        <v>2.7900000000000001E-2</v>
      </c>
      <c r="H15" s="16">
        <v>41318</v>
      </c>
      <c r="J15" s="15" t="s">
        <v>21</v>
      </c>
      <c r="K15" s="36">
        <v>6.59E-2</v>
      </c>
    </row>
    <row r="16" spans="1:12" ht="12.75" customHeight="1">
      <c r="A16">
        <v>8</v>
      </c>
      <c r="B16" t="s">
        <v>152</v>
      </c>
      <c r="C16" t="s">
        <v>150</v>
      </c>
      <c r="D16" t="s">
        <v>23</v>
      </c>
      <c r="E16" s="38">
        <v>100000000</v>
      </c>
      <c r="F16" s="14">
        <v>979.98199999999997</v>
      </c>
      <c r="G16" s="85">
        <v>2.7400000000000001E-2</v>
      </c>
      <c r="H16" s="16">
        <v>41393</v>
      </c>
      <c r="J16" s="15" t="s">
        <v>151</v>
      </c>
      <c r="K16" s="36">
        <v>3.9199999999999999E-2</v>
      </c>
    </row>
    <row r="17" spans="1:11" ht="12.75" customHeight="1">
      <c r="A17">
        <v>9</v>
      </c>
      <c r="B17" t="s">
        <v>154</v>
      </c>
      <c r="C17" t="s">
        <v>75</v>
      </c>
      <c r="D17" t="s">
        <v>13</v>
      </c>
      <c r="E17" s="38">
        <v>100000000</v>
      </c>
      <c r="F17" s="14">
        <v>967.40499999999997</v>
      </c>
      <c r="G17" s="85">
        <v>2.7099999999999999E-2</v>
      </c>
      <c r="H17" s="16">
        <v>41445</v>
      </c>
      <c r="J17" s="15" t="s">
        <v>153</v>
      </c>
      <c r="K17" s="36">
        <v>2.8199999999999999E-2</v>
      </c>
    </row>
    <row r="18" spans="1:11" ht="12.75" customHeight="1">
      <c r="A18">
        <v>10</v>
      </c>
      <c r="B18" t="s">
        <v>156</v>
      </c>
      <c r="C18" t="s">
        <v>20</v>
      </c>
      <c r="D18" t="s">
        <v>13</v>
      </c>
      <c r="E18" s="38">
        <v>50000000</v>
      </c>
      <c r="F18" s="14">
        <v>496.56099999999998</v>
      </c>
      <c r="G18" s="85">
        <v>1.3899999999999999E-2</v>
      </c>
      <c r="H18" s="16">
        <v>41338</v>
      </c>
      <c r="J18" s="15" t="s">
        <v>155</v>
      </c>
      <c r="K18" s="36">
        <v>2.7699999999999999E-2</v>
      </c>
    </row>
    <row r="19" spans="1:11" ht="12.75" customHeight="1">
      <c r="A19">
        <v>11</v>
      </c>
      <c r="B19" t="s">
        <v>157</v>
      </c>
      <c r="C19" t="s">
        <v>150</v>
      </c>
      <c r="D19" t="s">
        <v>23</v>
      </c>
      <c r="E19" s="38">
        <v>50000000</v>
      </c>
      <c r="F19" s="14">
        <v>494.15600000000001</v>
      </c>
      <c r="G19" s="85">
        <v>1.38E-2</v>
      </c>
      <c r="H19" s="16">
        <v>41361</v>
      </c>
      <c r="J19" s="15" t="s">
        <v>32</v>
      </c>
      <c r="K19" s="36">
        <v>1.47E-2</v>
      </c>
    </row>
    <row r="20" spans="1:11" ht="12.75" customHeight="1">
      <c r="A20">
        <v>12</v>
      </c>
      <c r="B20" t="s">
        <v>159</v>
      </c>
      <c r="C20" t="s">
        <v>48</v>
      </c>
      <c r="D20" t="s">
        <v>23</v>
      </c>
      <c r="E20" s="38">
        <v>20000000</v>
      </c>
      <c r="F20" s="14">
        <v>185.5592</v>
      </c>
      <c r="G20" s="85">
        <v>5.1999999999999998E-3</v>
      </c>
      <c r="H20" s="16">
        <v>41624</v>
      </c>
      <c r="J20" s="15" t="s">
        <v>158</v>
      </c>
      <c r="K20" s="36">
        <v>1.41E-2</v>
      </c>
    </row>
    <row r="21" spans="1:11" ht="12.75" customHeight="1">
      <c r="A21" s="33"/>
      <c r="B21" s="33"/>
      <c r="C21" s="18" t="s">
        <v>79</v>
      </c>
      <c r="D21" s="18"/>
      <c r="E21" s="18"/>
      <c r="F21" s="19">
        <f>SUM(F9:F20)</f>
        <v>13199.733700000001</v>
      </c>
      <c r="G21" s="20">
        <f>SUM(G9:G20)</f>
        <v>0.36909999999999998</v>
      </c>
      <c r="H21" s="21"/>
      <c r="I21" s="29"/>
      <c r="J21" s="15" t="s">
        <v>160</v>
      </c>
      <c r="K21" s="36">
        <v>1.3999999999999999E-2</v>
      </c>
    </row>
    <row r="22" spans="1:11" ht="12.75" customHeight="1">
      <c r="F22" s="14"/>
      <c r="G22" s="15"/>
      <c r="H22" s="16"/>
      <c r="J22" s="15" t="s">
        <v>35</v>
      </c>
      <c r="K22" s="36">
        <v>1.2500000000000001E-2</v>
      </c>
    </row>
    <row r="23" spans="1:11" ht="12.75" customHeight="1">
      <c r="C23" s="1" t="s">
        <v>80</v>
      </c>
      <c r="F23" s="14"/>
      <c r="G23" s="15"/>
      <c r="H23" s="16"/>
      <c r="J23" s="15" t="s">
        <v>37</v>
      </c>
      <c r="K23" s="36">
        <v>-5.1999999999999998E-3</v>
      </c>
    </row>
    <row r="24" spans="1:11" ht="12.75" customHeight="1">
      <c r="A24">
        <v>13</v>
      </c>
      <c r="B24" t="s">
        <v>120</v>
      </c>
      <c r="C24" s="86" t="s">
        <v>488</v>
      </c>
      <c r="D24" t="s">
        <v>23</v>
      </c>
      <c r="E24" s="39">
        <v>350000000</v>
      </c>
      <c r="F24" s="14">
        <v>3437.0664999999999</v>
      </c>
      <c r="G24" s="85">
        <v>9.6099999999999991E-2</v>
      </c>
      <c r="H24" s="16">
        <v>41379</v>
      </c>
      <c r="J24" s="15"/>
    </row>
    <row r="25" spans="1:11" ht="12.75" customHeight="1">
      <c r="A25">
        <v>14</v>
      </c>
      <c r="B25" t="s">
        <v>162</v>
      </c>
      <c r="C25" t="s">
        <v>161</v>
      </c>
      <c r="D25" t="s">
        <v>21</v>
      </c>
      <c r="E25" s="39">
        <v>250000000</v>
      </c>
      <c r="F25" s="14">
        <v>2357.73</v>
      </c>
      <c r="G25" s="85">
        <v>6.59E-2</v>
      </c>
      <c r="H25" s="16">
        <v>41534</v>
      </c>
    </row>
    <row r="26" spans="1:11" ht="12.75" customHeight="1">
      <c r="A26">
        <v>15</v>
      </c>
      <c r="B26" t="s">
        <v>129</v>
      </c>
      <c r="C26" t="s">
        <v>128</v>
      </c>
      <c r="D26" t="s">
        <v>13</v>
      </c>
      <c r="E26" s="39">
        <v>200000000</v>
      </c>
      <c r="F26" s="14">
        <v>1975.4259999999999</v>
      </c>
      <c r="G26" s="85">
        <v>5.5199999999999999E-2</v>
      </c>
      <c r="H26" s="16">
        <v>41361</v>
      </c>
    </row>
    <row r="27" spans="1:11" ht="12.75" customHeight="1">
      <c r="A27">
        <v>16</v>
      </c>
      <c r="B27" t="s">
        <v>124</v>
      </c>
      <c r="C27" t="s">
        <v>123</v>
      </c>
      <c r="D27" t="s">
        <v>29</v>
      </c>
      <c r="E27" s="39">
        <v>150000000</v>
      </c>
      <c r="F27" s="14">
        <v>1488.1079999999999</v>
      </c>
      <c r="G27" s="85">
        <v>4.1599999999999998E-2</v>
      </c>
      <c r="H27" s="16">
        <v>41337</v>
      </c>
    </row>
    <row r="28" spans="1:11" ht="12.75" customHeight="1">
      <c r="A28">
        <v>17</v>
      </c>
      <c r="B28" t="s">
        <v>164</v>
      </c>
      <c r="C28" t="s">
        <v>163</v>
      </c>
      <c r="D28" t="s">
        <v>13</v>
      </c>
      <c r="E28" s="39">
        <v>150000000</v>
      </c>
      <c r="F28" s="14">
        <v>1441.9335000000001</v>
      </c>
      <c r="G28" s="85">
        <v>4.0300000000000002E-2</v>
      </c>
      <c r="H28" s="16">
        <v>41470</v>
      </c>
    </row>
    <row r="29" spans="1:11" ht="12.75" customHeight="1">
      <c r="A29">
        <v>18</v>
      </c>
      <c r="B29" t="s">
        <v>165</v>
      </c>
      <c r="C29" t="s">
        <v>87</v>
      </c>
      <c r="D29" t="s">
        <v>13</v>
      </c>
      <c r="E29" s="39">
        <v>100000000</v>
      </c>
      <c r="F29" s="14">
        <v>993.971</v>
      </c>
      <c r="G29" s="85">
        <v>2.7799999999999998E-2</v>
      </c>
      <c r="H29" s="16">
        <v>41333</v>
      </c>
    </row>
    <row r="30" spans="1:11" ht="12.75" customHeight="1">
      <c r="A30">
        <v>19</v>
      </c>
      <c r="B30" t="s">
        <v>119</v>
      </c>
      <c r="C30" t="s">
        <v>118</v>
      </c>
      <c r="D30" t="s">
        <v>29</v>
      </c>
      <c r="E30" s="39">
        <v>100000000</v>
      </c>
      <c r="F30" s="14">
        <v>982.14499999999998</v>
      </c>
      <c r="G30" s="85">
        <v>2.75E-2</v>
      </c>
      <c r="H30" s="16">
        <v>41379</v>
      </c>
    </row>
    <row r="31" spans="1:11" ht="12.75" customHeight="1">
      <c r="A31">
        <v>20</v>
      </c>
      <c r="B31" t="s">
        <v>166</v>
      </c>
      <c r="C31" t="s">
        <v>116</v>
      </c>
      <c r="D31" t="s">
        <v>13</v>
      </c>
      <c r="E31" s="39">
        <v>70000000</v>
      </c>
      <c r="F31" s="14">
        <v>686.5376</v>
      </c>
      <c r="G31" s="85">
        <v>1.9199999999999998E-2</v>
      </c>
      <c r="H31" s="16">
        <v>41376</v>
      </c>
    </row>
    <row r="32" spans="1:11" ht="12.75" customHeight="1">
      <c r="A32">
        <v>21</v>
      </c>
      <c r="B32" t="s">
        <v>90</v>
      </c>
      <c r="C32" t="s">
        <v>89</v>
      </c>
      <c r="D32" t="s">
        <v>23</v>
      </c>
      <c r="E32" s="39">
        <v>50000000</v>
      </c>
      <c r="F32" s="14">
        <v>495.60149999999999</v>
      </c>
      <c r="G32" s="85">
        <v>1.3899999999999999E-2</v>
      </c>
      <c r="H32" s="16">
        <v>41346</v>
      </c>
    </row>
    <row r="33" spans="1:9" ht="12.75" customHeight="1">
      <c r="A33" s="33"/>
      <c r="B33" s="33"/>
      <c r="C33" s="18" t="s">
        <v>79</v>
      </c>
      <c r="D33" s="18"/>
      <c r="E33" s="18"/>
      <c r="F33" s="19">
        <f>SUM(F24:F32)</f>
        <v>13858.5191</v>
      </c>
      <c r="G33" s="20">
        <f>SUM(G24:G32)</f>
        <v>0.38750000000000001</v>
      </c>
      <c r="H33" s="21"/>
      <c r="I33" s="29"/>
    </row>
    <row r="34" spans="1:9" ht="12.75" customHeight="1">
      <c r="F34" s="14"/>
      <c r="G34" s="15"/>
      <c r="H34" s="16"/>
    </row>
    <row r="35" spans="1:9" ht="12.75" customHeight="1">
      <c r="C35" s="1" t="s">
        <v>167</v>
      </c>
      <c r="F35" s="14"/>
      <c r="G35" s="15"/>
      <c r="H35" s="16"/>
    </row>
    <row r="36" spans="1:9" ht="12.75" customHeight="1">
      <c r="A36">
        <v>22</v>
      </c>
      <c r="B36" t="s">
        <v>169</v>
      </c>
      <c r="C36" t="s">
        <v>168</v>
      </c>
      <c r="D36" t="s">
        <v>155</v>
      </c>
      <c r="E36" s="39">
        <v>100000000</v>
      </c>
      <c r="F36" s="14">
        <v>989.75099999999998</v>
      </c>
      <c r="G36" s="85">
        <v>2.7699999999999999E-2</v>
      </c>
      <c r="H36" s="16">
        <v>41354</v>
      </c>
    </row>
    <row r="37" spans="1:9" ht="12.75" customHeight="1">
      <c r="A37" s="33"/>
      <c r="B37" s="33"/>
      <c r="C37" s="18" t="s">
        <v>79</v>
      </c>
      <c r="D37" s="18"/>
      <c r="E37" s="18"/>
      <c r="F37" s="19">
        <f>SUM(F36:F36)</f>
        <v>989.75099999999998</v>
      </c>
      <c r="G37" s="20">
        <f>SUM(G36:G36)</f>
        <v>2.7699999999999999E-2</v>
      </c>
      <c r="H37" s="21"/>
      <c r="I37" s="29"/>
    </row>
    <row r="38" spans="1:9" ht="12.75" customHeight="1">
      <c r="F38" s="14"/>
      <c r="G38" s="15"/>
      <c r="H38" s="16"/>
    </row>
    <row r="39" spans="1:9" ht="12.75" customHeight="1">
      <c r="C39" s="1" t="s">
        <v>132</v>
      </c>
      <c r="F39" s="14"/>
      <c r="G39" s="15"/>
      <c r="H39" s="16"/>
    </row>
    <row r="40" spans="1:9" ht="12.75" customHeight="1">
      <c r="C40" s="1" t="s">
        <v>133</v>
      </c>
      <c r="F40" s="14"/>
      <c r="G40" s="15"/>
      <c r="H40" s="16"/>
    </row>
    <row r="41" spans="1:9" ht="12.75" customHeight="1">
      <c r="A41">
        <v>23</v>
      </c>
      <c r="B41" t="s">
        <v>171</v>
      </c>
      <c r="C41" t="s">
        <v>170</v>
      </c>
      <c r="D41" t="s">
        <v>145</v>
      </c>
      <c r="E41" s="39">
        <v>150000000</v>
      </c>
      <c r="F41" s="14">
        <v>1502.1285</v>
      </c>
      <c r="G41" s="85">
        <v>4.2000000000000003E-2</v>
      </c>
      <c r="H41" s="16">
        <v>41981</v>
      </c>
    </row>
    <row r="42" spans="1:9" ht="12.75" customHeight="1">
      <c r="A42">
        <v>24</v>
      </c>
      <c r="B42" t="s">
        <v>173</v>
      </c>
      <c r="C42" t="s">
        <v>172</v>
      </c>
      <c r="D42" t="s">
        <v>151</v>
      </c>
      <c r="E42" s="39">
        <v>140000000</v>
      </c>
      <c r="F42" s="14">
        <v>1400.5445999999999</v>
      </c>
      <c r="G42" s="85">
        <v>3.9199999999999999E-2</v>
      </c>
      <c r="H42" s="16">
        <v>41338</v>
      </c>
    </row>
    <row r="43" spans="1:9" ht="12.75" customHeight="1">
      <c r="A43">
        <v>25</v>
      </c>
      <c r="B43" t="s">
        <v>175</v>
      </c>
      <c r="C43" t="s">
        <v>174</v>
      </c>
      <c r="D43" t="s">
        <v>153</v>
      </c>
      <c r="E43" s="39">
        <v>100000000</v>
      </c>
      <c r="F43" s="14">
        <v>1009.145</v>
      </c>
      <c r="G43" s="85">
        <v>2.8199999999999999E-2</v>
      </c>
      <c r="H43" s="16">
        <v>42121</v>
      </c>
    </row>
    <row r="44" spans="1:9" ht="12.75" customHeight="1">
      <c r="A44">
        <v>26</v>
      </c>
      <c r="B44" t="s">
        <v>177</v>
      </c>
      <c r="C44" t="s">
        <v>176</v>
      </c>
      <c r="D44" t="s">
        <v>145</v>
      </c>
      <c r="E44" s="39">
        <v>100000000</v>
      </c>
      <c r="F44" s="14">
        <v>1001.299</v>
      </c>
      <c r="G44" s="85">
        <v>2.7999999999999997E-2</v>
      </c>
      <c r="H44" s="16">
        <v>41432</v>
      </c>
    </row>
    <row r="45" spans="1:9" ht="12.75" customHeight="1">
      <c r="A45">
        <v>27</v>
      </c>
      <c r="B45" t="s">
        <v>178</v>
      </c>
      <c r="C45" t="s">
        <v>170</v>
      </c>
      <c r="D45" t="s">
        <v>145</v>
      </c>
      <c r="E45" s="39">
        <v>50000000</v>
      </c>
      <c r="F45" s="14">
        <v>504.1465</v>
      </c>
      <c r="G45" s="85">
        <v>1.41E-2</v>
      </c>
      <c r="H45" s="16">
        <v>41897</v>
      </c>
    </row>
    <row r="46" spans="1:9" ht="12.75" customHeight="1">
      <c r="A46">
        <v>28</v>
      </c>
      <c r="B46" t="s">
        <v>179</v>
      </c>
      <c r="C46" t="s">
        <v>170</v>
      </c>
      <c r="D46" t="s">
        <v>145</v>
      </c>
      <c r="E46" s="39">
        <v>50000000</v>
      </c>
      <c r="F46" s="14">
        <v>503.48950000000002</v>
      </c>
      <c r="G46" s="85">
        <v>1.41E-2</v>
      </c>
      <c r="H46" s="16">
        <v>41867</v>
      </c>
    </row>
    <row r="47" spans="1:9" ht="12.75" customHeight="1">
      <c r="A47">
        <v>29</v>
      </c>
      <c r="B47" t="s">
        <v>181</v>
      </c>
      <c r="C47" t="s">
        <v>180</v>
      </c>
      <c r="D47" t="s">
        <v>158</v>
      </c>
      <c r="E47" s="39">
        <v>50000000</v>
      </c>
      <c r="F47" s="14">
        <v>503.37099999999998</v>
      </c>
      <c r="G47" s="85">
        <v>1.41E-2</v>
      </c>
      <c r="H47" s="16">
        <v>41901</v>
      </c>
    </row>
    <row r="48" spans="1:9" ht="12.75" customHeight="1">
      <c r="A48">
        <v>30</v>
      </c>
      <c r="B48" t="s">
        <v>183</v>
      </c>
      <c r="C48" t="s">
        <v>182</v>
      </c>
      <c r="D48" t="s">
        <v>160</v>
      </c>
      <c r="E48" s="39">
        <v>50000000</v>
      </c>
      <c r="F48" s="14">
        <v>501.63049999999998</v>
      </c>
      <c r="G48" s="85">
        <v>1.3999999999999999E-2</v>
      </c>
      <c r="H48" s="16">
        <v>41879</v>
      </c>
    </row>
    <row r="49" spans="1:9" ht="12.75" customHeight="1">
      <c r="A49">
        <v>31</v>
      </c>
      <c r="B49" t="s">
        <v>184</v>
      </c>
      <c r="C49" t="s">
        <v>128</v>
      </c>
      <c r="D49" t="s">
        <v>35</v>
      </c>
      <c r="E49" s="39">
        <v>45000000</v>
      </c>
      <c r="F49" s="14">
        <v>447.10829999999999</v>
      </c>
      <c r="G49" s="85">
        <v>1.2500000000000001E-2</v>
      </c>
      <c r="H49" s="16">
        <v>41397</v>
      </c>
    </row>
    <row r="50" spans="1:9" ht="12.75" customHeight="1">
      <c r="A50" s="33"/>
      <c r="B50" s="33"/>
      <c r="C50" s="18" t="s">
        <v>79</v>
      </c>
      <c r="D50" s="18"/>
      <c r="E50" s="18"/>
      <c r="F50" s="19">
        <f>SUM(F41:F49)</f>
        <v>7372.8628999999992</v>
      </c>
      <c r="G50" s="20">
        <f>SUM(G41:G49)</f>
        <v>0.20619999999999999</v>
      </c>
      <c r="H50" s="21"/>
      <c r="I50" s="29"/>
    </row>
    <row r="51" spans="1:9" ht="12.75" customHeight="1">
      <c r="F51" s="14"/>
      <c r="G51" s="15"/>
      <c r="H51" s="16"/>
    </row>
    <row r="52" spans="1:9" ht="12.75" customHeight="1">
      <c r="C52" s="1" t="s">
        <v>185</v>
      </c>
      <c r="F52" s="14"/>
      <c r="G52" s="15"/>
      <c r="H52" s="16"/>
    </row>
    <row r="53" spans="1:9" ht="12.75" customHeight="1">
      <c r="A53">
        <v>32</v>
      </c>
      <c r="B53" t="s">
        <v>187</v>
      </c>
      <c r="C53" t="s">
        <v>186</v>
      </c>
      <c r="D53" t="s">
        <v>32</v>
      </c>
      <c r="E53" s="39">
        <v>42500000</v>
      </c>
      <c r="F53" s="14">
        <v>425</v>
      </c>
      <c r="G53" s="85">
        <v>1.1899999999999999E-2</v>
      </c>
      <c r="H53" s="16">
        <v>41310</v>
      </c>
    </row>
    <row r="54" spans="1:9" ht="12.75" customHeight="1">
      <c r="A54">
        <v>33</v>
      </c>
      <c r="B54" t="s">
        <v>188</v>
      </c>
      <c r="C54" t="s">
        <v>186</v>
      </c>
      <c r="D54" t="s">
        <v>32</v>
      </c>
      <c r="E54" s="39">
        <v>10000000</v>
      </c>
      <c r="F54" s="14">
        <v>100</v>
      </c>
      <c r="G54" s="85">
        <v>2.8000000000000004E-3</v>
      </c>
      <c r="H54" s="16">
        <v>41312</v>
      </c>
    </row>
    <row r="55" spans="1:9" ht="12.75" customHeight="1">
      <c r="A55" s="33"/>
      <c r="B55" s="33"/>
      <c r="C55" s="18" t="s">
        <v>79</v>
      </c>
      <c r="D55" s="18"/>
      <c r="E55" s="18"/>
      <c r="F55" s="19">
        <f>SUM(F53:F54)</f>
        <v>525</v>
      </c>
      <c r="G55" s="20">
        <f>SUM(G53:G54)</f>
        <v>1.47E-2</v>
      </c>
      <c r="H55" s="21"/>
      <c r="I55" s="29"/>
    </row>
    <row r="56" spans="1:9" ht="12.75" customHeight="1">
      <c r="F56" s="14"/>
      <c r="G56" s="15"/>
      <c r="H56" s="16"/>
    </row>
    <row r="57" spans="1:9" ht="12.75" customHeight="1">
      <c r="C57" s="1" t="s">
        <v>135</v>
      </c>
      <c r="F57" s="14">
        <v>1027.781772</v>
      </c>
      <c r="G57" s="15">
        <v>2.87E-2</v>
      </c>
      <c r="H57" s="16"/>
    </row>
    <row r="58" spans="1:9" ht="12.75" customHeight="1">
      <c r="A58" s="33"/>
      <c r="B58" s="33"/>
      <c r="C58" s="18" t="s">
        <v>79</v>
      </c>
      <c r="D58" s="18"/>
      <c r="E58" s="18"/>
      <c r="F58" s="19">
        <f>SUM(F57:F57)</f>
        <v>1027.781772</v>
      </c>
      <c r="G58" s="20">
        <f>SUM(G57:G57)</f>
        <v>2.87E-2</v>
      </c>
      <c r="H58" s="21"/>
      <c r="I58" s="29"/>
    </row>
    <row r="59" spans="1:9" ht="12.75" customHeight="1">
      <c r="F59" s="14"/>
      <c r="G59" s="15"/>
      <c r="H59" s="16"/>
    </row>
    <row r="60" spans="1:9" ht="12.75" customHeight="1">
      <c r="C60" s="1" t="s">
        <v>136</v>
      </c>
      <c r="F60" s="14"/>
      <c r="G60" s="15"/>
      <c r="H60" s="16"/>
    </row>
    <row r="61" spans="1:9" ht="12.75" customHeight="1">
      <c r="C61" s="1" t="s">
        <v>137</v>
      </c>
      <c r="F61" s="14">
        <v>-1215.2876759999999</v>
      </c>
      <c r="G61" s="15">
        <v>-3.39E-2</v>
      </c>
      <c r="H61" s="16"/>
    </row>
    <row r="62" spans="1:9" ht="12.75" customHeight="1">
      <c r="A62" s="33"/>
      <c r="B62" s="33"/>
      <c r="C62" s="18" t="s">
        <v>79</v>
      </c>
      <c r="D62" s="18"/>
      <c r="E62" s="18"/>
      <c r="F62" s="19">
        <f>SUM(F61:F61)</f>
        <v>-1215.2876759999999</v>
      </c>
      <c r="G62" s="20">
        <f>SUM(G61:G61)</f>
        <v>-3.39E-2</v>
      </c>
      <c r="H62" s="21"/>
      <c r="I62" s="29"/>
    </row>
    <row r="63" spans="1:9" ht="12.75" customHeight="1">
      <c r="A63" s="31"/>
      <c r="B63" s="31"/>
      <c r="C63" s="22" t="s">
        <v>138</v>
      </c>
      <c r="D63" s="22"/>
      <c r="E63" s="22"/>
      <c r="F63" s="23">
        <f>SUM(F21,F33,F37,F50,F55,F58,F62)</f>
        <v>35758.360796000001</v>
      </c>
      <c r="G63" s="24">
        <f>SUM(G21,G33,G37,G50,G55,G58,G62)</f>
        <v>0.99999999999999978</v>
      </c>
      <c r="H63" s="25"/>
      <c r="I63" s="30"/>
    </row>
    <row r="64" spans="1:9" ht="12.75" customHeight="1"/>
    <row r="65" spans="3:5" ht="12.75" customHeight="1">
      <c r="C65" s="1" t="s">
        <v>139</v>
      </c>
    </row>
    <row r="66" spans="3:5" ht="12.75" customHeight="1">
      <c r="C66" s="1" t="s">
        <v>386</v>
      </c>
    </row>
    <row r="67" spans="3:5" ht="12.75" customHeight="1">
      <c r="C67" s="1"/>
    </row>
    <row r="68" spans="3:5" ht="12.75" customHeight="1"/>
    <row r="69" spans="3:5" ht="12.75" customHeight="1">
      <c r="C69" s="41" t="s">
        <v>389</v>
      </c>
      <c r="D69" s="41"/>
      <c r="E69" s="41"/>
    </row>
    <row r="70" spans="3:5" ht="12.75" customHeight="1">
      <c r="C70" s="41" t="s">
        <v>390</v>
      </c>
      <c r="D70" s="43" t="s">
        <v>391</v>
      </c>
      <c r="E70" s="41"/>
    </row>
    <row r="71" spans="3:5" ht="12.75" customHeight="1">
      <c r="C71" s="41" t="s">
        <v>392</v>
      </c>
      <c r="D71" s="41"/>
      <c r="E71" s="41"/>
    </row>
    <row r="72" spans="3:5" ht="12.75" customHeight="1">
      <c r="C72" s="44" t="s">
        <v>393</v>
      </c>
      <c r="D72" s="45">
        <v>1223.8234150000001</v>
      </c>
      <c r="E72" s="41"/>
    </row>
    <row r="73" spans="3:5" ht="12.75" customHeight="1">
      <c r="C73" s="44" t="s">
        <v>394</v>
      </c>
      <c r="D73" s="45">
        <v>1001.000001</v>
      </c>
      <c r="E73" s="41"/>
    </row>
    <row r="74" spans="3:5" ht="12.75" customHeight="1">
      <c r="C74" s="44" t="s">
        <v>395</v>
      </c>
      <c r="D74" s="45">
        <v>1001.3153150000001</v>
      </c>
      <c r="E74" s="41"/>
    </row>
    <row r="75" spans="3:5" ht="12.75" customHeight="1">
      <c r="C75" s="44" t="s">
        <v>396</v>
      </c>
      <c r="D75" s="45">
        <v>1001.414123</v>
      </c>
      <c r="E75" s="41"/>
    </row>
    <row r="76" spans="3:5" ht="12.75" customHeight="1">
      <c r="C76" s="44" t="s">
        <v>397</v>
      </c>
      <c r="D76" s="45">
        <v>1001.083106</v>
      </c>
      <c r="E76" s="41"/>
    </row>
    <row r="77" spans="3:5" ht="12.75" customHeight="1">
      <c r="C77" s="44" t="s">
        <v>398</v>
      </c>
      <c r="D77" s="46"/>
      <c r="E77" s="41"/>
    </row>
    <row r="78" spans="3:5" ht="12.75" customHeight="1">
      <c r="C78" s="44" t="s">
        <v>462</v>
      </c>
      <c r="D78" s="45">
        <v>1232.43112</v>
      </c>
      <c r="E78" s="41"/>
    </row>
    <row r="79" spans="3:5" ht="12.75" customHeight="1">
      <c r="C79" s="44" t="s">
        <v>471</v>
      </c>
      <c r="D79" s="45">
        <v>1000.770742</v>
      </c>
      <c r="E79" s="41"/>
    </row>
    <row r="80" spans="3:5" ht="12.75" customHeight="1">
      <c r="C80" s="44" t="s">
        <v>472</v>
      </c>
      <c r="D80" s="45">
        <v>1000.005224</v>
      </c>
      <c r="E80" s="41"/>
    </row>
    <row r="81" spans="3:5" ht="12.75" customHeight="1">
      <c r="C81" s="44" t="s">
        <v>473</v>
      </c>
      <c r="D81" s="45">
        <v>1000.305806</v>
      </c>
      <c r="E81" s="41"/>
    </row>
    <row r="82" spans="3:5" ht="12.75" customHeight="1">
      <c r="C82" s="44" t="s">
        <v>474</v>
      </c>
      <c r="D82" s="45">
        <v>1000.005914</v>
      </c>
      <c r="E82" s="41"/>
    </row>
    <row r="83" spans="3:5" ht="12.75" customHeight="1">
      <c r="C83" s="44" t="s">
        <v>467</v>
      </c>
      <c r="D83" s="45">
        <v>1232.672028</v>
      </c>
      <c r="E83" s="41"/>
    </row>
    <row r="84" spans="3:5" ht="12.75" customHeight="1">
      <c r="C84" s="44" t="s">
        <v>475</v>
      </c>
      <c r="D84" s="45">
        <v>1000.7772</v>
      </c>
      <c r="E84" s="41"/>
    </row>
    <row r="85" spans="3:5" ht="12.75" customHeight="1">
      <c r="C85" s="44" t="s">
        <v>476</v>
      </c>
      <c r="D85" s="45">
        <v>1000.135682</v>
      </c>
      <c r="E85" s="41"/>
    </row>
    <row r="86" spans="3:5" ht="12.75" customHeight="1">
      <c r="C86" s="44" t="s">
        <v>470</v>
      </c>
      <c r="D86" s="45">
        <v>1000.0650910000001</v>
      </c>
      <c r="E86" s="41"/>
    </row>
    <row r="87" spans="3:5" ht="12.75" customHeight="1">
      <c r="C87" s="44"/>
      <c r="D87" s="45"/>
      <c r="E87" s="41"/>
    </row>
    <row r="88" spans="3:5" ht="12.75" customHeight="1">
      <c r="C88" s="41" t="s">
        <v>399</v>
      </c>
      <c r="D88" s="58" t="s">
        <v>391</v>
      </c>
      <c r="E88" s="41"/>
    </row>
    <row r="89" spans="3:5" ht="12.75" customHeight="1">
      <c r="C89" s="83" t="s">
        <v>400</v>
      </c>
      <c r="D89" s="58" t="s">
        <v>391</v>
      </c>
      <c r="E89" s="41"/>
    </row>
    <row r="90" spans="3:5" ht="12.75" customHeight="1">
      <c r="C90" s="41" t="s">
        <v>401</v>
      </c>
      <c r="D90" s="58">
        <v>525</v>
      </c>
      <c r="E90" s="41"/>
    </row>
    <row r="91" spans="3:5" ht="12.75" customHeight="1">
      <c r="C91" s="41" t="s">
        <v>402</v>
      </c>
      <c r="D91" s="43" t="s">
        <v>490</v>
      </c>
      <c r="E91" s="41"/>
    </row>
    <row r="92" spans="3:5" ht="12.75" customHeight="1">
      <c r="C92" s="41" t="s">
        <v>403</v>
      </c>
      <c r="D92" s="49"/>
      <c r="E92" s="41"/>
    </row>
    <row r="93" spans="3:5" ht="12.75" customHeight="1">
      <c r="C93" s="50" t="s">
        <v>404</v>
      </c>
      <c r="D93" s="51" t="s">
        <v>405</v>
      </c>
      <c r="E93" s="51" t="s">
        <v>406</v>
      </c>
    </row>
    <row r="94" spans="3:5" ht="12.75" customHeight="1">
      <c r="C94" s="44" t="s">
        <v>471</v>
      </c>
      <c r="D94" s="52">
        <v>6.318443000000002</v>
      </c>
      <c r="E94" s="52">
        <v>5.4155440000000015</v>
      </c>
    </row>
    <row r="95" spans="3:5" ht="12.75" customHeight="1">
      <c r="C95" s="44" t="s">
        <v>472</v>
      </c>
      <c r="D95" s="53">
        <v>7.2697289999999999</v>
      </c>
      <c r="E95" s="53">
        <v>6.230893</v>
      </c>
    </row>
    <row r="96" spans="3:5" ht="12.75" customHeight="1">
      <c r="C96" s="44" t="s">
        <v>473</v>
      </c>
      <c r="D96" s="53">
        <f>3.756977+3.345537</f>
        <v>7.1025140000000002</v>
      </c>
      <c r="E96" s="53">
        <f>3.220109+2.867463</f>
        <v>6.0875719999999998</v>
      </c>
    </row>
    <row r="97" spans="3:5" ht="12.75" customHeight="1">
      <c r="C97" s="44" t="s">
        <v>474</v>
      </c>
      <c r="D97" s="53">
        <v>7.0865729999999996</v>
      </c>
      <c r="E97" s="53">
        <v>6.0739089999999996</v>
      </c>
    </row>
    <row r="98" spans="3:5" ht="12.75" customHeight="1">
      <c r="C98" s="44" t="s">
        <v>475</v>
      </c>
      <c r="D98" s="53">
        <v>6.2645609999999996</v>
      </c>
      <c r="E98" s="53">
        <v>5.3693610000000005</v>
      </c>
    </row>
    <row r="99" spans="3:5" ht="12.75" customHeight="1">
      <c r="C99" s="44" t="s">
        <v>476</v>
      </c>
      <c r="D99" s="53">
        <v>4.4001270000000003</v>
      </c>
      <c r="E99" s="53">
        <v>3.7713539999999997</v>
      </c>
    </row>
    <row r="100" spans="3:5" ht="12.75" customHeight="1">
      <c r="C100" s="44" t="s">
        <v>470</v>
      </c>
      <c r="D100" s="53">
        <v>7.2652429999999999</v>
      </c>
      <c r="E100" s="53">
        <v>6.2270469999999998</v>
      </c>
    </row>
    <row r="101" spans="3:5" ht="12.75" customHeight="1">
      <c r="C101" s="55" t="s">
        <v>411</v>
      </c>
      <c r="D101" s="53"/>
      <c r="E101" s="53"/>
    </row>
    <row r="102" spans="3:5" ht="12.75" customHeight="1">
      <c r="C102" s="56" t="s">
        <v>412</v>
      </c>
      <c r="D102" s="57"/>
      <c r="E102" s="57"/>
    </row>
    <row r="103" spans="3:5" ht="12.75" customHeight="1"/>
    <row r="104" spans="3:5" ht="12.75" customHeight="1"/>
    <row r="105" spans="3:5" ht="12.75" customHeight="1"/>
  </sheetData>
  <mergeCells count="1">
    <mergeCell ref="C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7"/>
  <sheetViews>
    <sheetView tabSelected="1" topLeftCell="A88" workbookViewId="0">
      <selection activeCell="G106" sqref="G106"/>
    </sheetView>
  </sheetViews>
  <sheetFormatPr defaultColWidth="9.140625" defaultRowHeight="12.75"/>
  <cols>
    <col min="1" max="1" width="7.5703125" customWidth="1"/>
    <col min="2" max="2" width="15.85546875" customWidth="1"/>
    <col min="3" max="3" width="47.7109375" customWidth="1"/>
    <col min="4" max="4" width="22.42578125" customWidth="1"/>
    <col min="5" max="5" width="17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style="36" customWidth="1"/>
    <col min="12" max="12" width="14.7109375" style="27" customWidth="1"/>
  </cols>
  <sheetData>
    <row r="1" spans="1:12" ht="18.75">
      <c r="A1" s="2"/>
      <c r="B1" s="2"/>
      <c r="C1" s="87" t="s">
        <v>189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190</v>
      </c>
      <c r="F7" s="14"/>
      <c r="G7" s="15"/>
      <c r="H7" s="16"/>
    </row>
    <row r="8" spans="1:12" ht="12.75" customHeight="1">
      <c r="C8" s="1" t="s">
        <v>133</v>
      </c>
      <c r="F8" s="14"/>
      <c r="G8" s="15"/>
      <c r="H8" s="16"/>
    </row>
    <row r="9" spans="1:12" ht="12.75" customHeight="1">
      <c r="A9">
        <v>1</v>
      </c>
      <c r="B9" t="s">
        <v>192</v>
      </c>
      <c r="C9" t="s">
        <v>46</v>
      </c>
      <c r="D9" t="s">
        <v>191</v>
      </c>
      <c r="E9" s="38">
        <v>21700</v>
      </c>
      <c r="F9" s="14">
        <v>258.47955000000002</v>
      </c>
      <c r="G9" s="15">
        <v>7.51E-2</v>
      </c>
      <c r="H9" s="16"/>
    </row>
    <row r="10" spans="1:12" ht="12.75" customHeight="1">
      <c r="A10">
        <v>2</v>
      </c>
      <c r="B10" t="s">
        <v>195</v>
      </c>
      <c r="C10" t="s">
        <v>193</v>
      </c>
      <c r="D10" t="s">
        <v>194</v>
      </c>
      <c r="E10" s="38">
        <v>82000</v>
      </c>
      <c r="F10" s="14">
        <v>252.273</v>
      </c>
      <c r="G10" s="15">
        <v>7.3300000000000004E-2</v>
      </c>
      <c r="H10" s="16"/>
      <c r="J10" s="17" t="s">
        <v>16</v>
      </c>
      <c r="K10" s="37" t="s">
        <v>17</v>
      </c>
    </row>
    <row r="11" spans="1:12" ht="12.75" customHeight="1">
      <c r="A11">
        <v>3</v>
      </c>
      <c r="B11" t="s">
        <v>197</v>
      </c>
      <c r="C11" t="s">
        <v>83</v>
      </c>
      <c r="D11" t="s">
        <v>196</v>
      </c>
      <c r="E11" s="38">
        <v>24230</v>
      </c>
      <c r="F11" s="14">
        <v>190.581065</v>
      </c>
      <c r="G11" s="15">
        <v>5.5399999999999998E-2</v>
      </c>
      <c r="H11" s="36"/>
      <c r="J11" s="15" t="s">
        <v>191</v>
      </c>
      <c r="K11" s="36">
        <v>0.1993</v>
      </c>
    </row>
    <row r="12" spans="1:12" ht="12.75" customHeight="1">
      <c r="A12">
        <v>4</v>
      </c>
      <c r="B12" t="s">
        <v>201</v>
      </c>
      <c r="C12" t="s">
        <v>198</v>
      </c>
      <c r="D12" t="s">
        <v>199</v>
      </c>
      <c r="E12" s="38">
        <v>21330</v>
      </c>
      <c r="F12" s="14">
        <v>189.122445</v>
      </c>
      <c r="G12" s="15">
        <v>5.4900000000000004E-2</v>
      </c>
      <c r="H12" s="16"/>
      <c r="J12" s="15" t="s">
        <v>200</v>
      </c>
      <c r="K12" s="36">
        <v>9.6199999999999994E-2</v>
      </c>
    </row>
    <row r="13" spans="1:12" ht="12.75" customHeight="1">
      <c r="A13">
        <v>5</v>
      </c>
      <c r="B13" t="s">
        <v>203</v>
      </c>
      <c r="C13" t="s">
        <v>202</v>
      </c>
      <c r="D13" t="s">
        <v>191</v>
      </c>
      <c r="E13" s="38">
        <v>28790</v>
      </c>
      <c r="F13" s="14">
        <v>185.134095</v>
      </c>
      <c r="G13" s="15">
        <v>5.3800000000000001E-2</v>
      </c>
      <c r="H13" s="16"/>
      <c r="J13" s="15" t="s">
        <v>194</v>
      </c>
      <c r="K13" s="36">
        <v>8.8499999999999995E-2</v>
      </c>
    </row>
    <row r="14" spans="1:12" ht="12.75" customHeight="1">
      <c r="A14">
        <v>6</v>
      </c>
      <c r="B14" t="s">
        <v>206</v>
      </c>
      <c r="C14" t="s">
        <v>204</v>
      </c>
      <c r="D14" t="s">
        <v>205</v>
      </c>
      <c r="E14" s="38">
        <v>11000</v>
      </c>
      <c r="F14" s="14">
        <v>169.6035</v>
      </c>
      <c r="G14" s="15">
        <v>4.9299999999999997E-2</v>
      </c>
      <c r="H14" s="16"/>
      <c r="J14" s="15" t="s">
        <v>196</v>
      </c>
      <c r="K14" s="36">
        <v>8.0500000000000002E-2</v>
      </c>
    </row>
    <row r="15" spans="1:12" ht="12.75" customHeight="1">
      <c r="A15">
        <v>7</v>
      </c>
      <c r="B15" t="s">
        <v>209</v>
      </c>
      <c r="C15" t="s">
        <v>207</v>
      </c>
      <c r="D15" t="s">
        <v>191</v>
      </c>
      <c r="E15" s="38">
        <v>5560</v>
      </c>
      <c r="F15" s="14">
        <v>135.55279999999999</v>
      </c>
      <c r="G15" s="15">
        <v>3.9399999999999998E-2</v>
      </c>
      <c r="H15" s="16"/>
      <c r="J15" s="15" t="s">
        <v>208</v>
      </c>
      <c r="K15" s="36">
        <v>7.46E-2</v>
      </c>
    </row>
    <row r="16" spans="1:12" ht="12.75" customHeight="1">
      <c r="A16">
        <v>8</v>
      </c>
      <c r="B16" t="s">
        <v>211</v>
      </c>
      <c r="C16" t="s">
        <v>210</v>
      </c>
      <c r="D16" t="s">
        <v>200</v>
      </c>
      <c r="E16" s="38">
        <v>4590</v>
      </c>
      <c r="F16" s="14">
        <v>128.03805</v>
      </c>
      <c r="G16" s="15">
        <v>3.7200000000000004E-2</v>
      </c>
      <c r="H16" s="16"/>
      <c r="J16" s="15" t="s">
        <v>199</v>
      </c>
      <c r="K16" s="36">
        <v>6.1600000000000002E-2</v>
      </c>
    </row>
    <row r="17" spans="1:11" ht="12.75" customHeight="1">
      <c r="A17">
        <v>9</v>
      </c>
      <c r="B17" t="s">
        <v>213</v>
      </c>
      <c r="C17" t="s">
        <v>212</v>
      </c>
      <c r="D17" t="s">
        <v>200</v>
      </c>
      <c r="E17" s="38">
        <v>9220</v>
      </c>
      <c r="F17" s="14">
        <v>123.93062999999999</v>
      </c>
      <c r="G17" s="15">
        <v>3.6000000000000004E-2</v>
      </c>
      <c r="H17" s="16"/>
      <c r="J17" s="15" t="s">
        <v>205</v>
      </c>
      <c r="K17" s="36">
        <v>4.9299999999999997E-2</v>
      </c>
    </row>
    <row r="18" spans="1:11" ht="12.75" customHeight="1">
      <c r="A18">
        <v>10</v>
      </c>
      <c r="B18" t="s">
        <v>216</v>
      </c>
      <c r="C18" t="s">
        <v>214</v>
      </c>
      <c r="D18" t="s">
        <v>208</v>
      </c>
      <c r="E18" s="38">
        <v>28550</v>
      </c>
      <c r="F18" s="14">
        <v>116.21277499999999</v>
      </c>
      <c r="G18" s="15">
        <v>3.3799999999999997E-2</v>
      </c>
      <c r="H18" s="16"/>
      <c r="J18" s="15" t="s">
        <v>215</v>
      </c>
      <c r="K18" s="36">
        <v>4.1700000000000001E-2</v>
      </c>
    </row>
    <row r="19" spans="1:11" ht="12.75" customHeight="1">
      <c r="A19">
        <v>11</v>
      </c>
      <c r="B19" t="s">
        <v>219</v>
      </c>
      <c r="C19" t="s">
        <v>217</v>
      </c>
      <c r="D19" t="s">
        <v>215</v>
      </c>
      <c r="E19" s="38">
        <v>77000</v>
      </c>
      <c r="F19" s="14">
        <v>87.664500000000004</v>
      </c>
      <c r="G19" s="15">
        <v>2.5499999999999998E-2</v>
      </c>
      <c r="H19" s="16"/>
      <c r="J19" s="15" t="s">
        <v>218</v>
      </c>
      <c r="K19" s="36">
        <v>4.1299999999999996E-2</v>
      </c>
    </row>
    <row r="20" spans="1:11" ht="12.75" customHeight="1">
      <c r="A20">
        <v>12</v>
      </c>
      <c r="B20" t="s">
        <v>223</v>
      </c>
      <c r="C20" t="s">
        <v>220</v>
      </c>
      <c r="D20" t="s">
        <v>221</v>
      </c>
      <c r="E20" s="38">
        <v>19710</v>
      </c>
      <c r="F20" s="14">
        <v>79.805790000000002</v>
      </c>
      <c r="G20" s="15">
        <v>2.3199999999999998E-2</v>
      </c>
      <c r="H20" s="16"/>
      <c r="J20" s="15" t="s">
        <v>222</v>
      </c>
      <c r="K20" s="36">
        <v>3.8199999999999998E-2</v>
      </c>
    </row>
    <row r="21" spans="1:11" ht="12.75" customHeight="1">
      <c r="A21">
        <v>13</v>
      </c>
      <c r="B21" t="s">
        <v>226</v>
      </c>
      <c r="C21" t="s">
        <v>224</v>
      </c>
      <c r="D21" t="s">
        <v>225</v>
      </c>
      <c r="E21" s="38">
        <v>20000</v>
      </c>
      <c r="F21" s="14">
        <v>70.67</v>
      </c>
      <c r="G21" s="15">
        <v>2.0499999999999997E-2</v>
      </c>
      <c r="H21" s="16"/>
      <c r="J21" s="15" t="s">
        <v>225</v>
      </c>
      <c r="K21" s="36">
        <v>3.44E-2</v>
      </c>
    </row>
    <row r="22" spans="1:11" ht="12.75" customHeight="1">
      <c r="A22">
        <v>14</v>
      </c>
      <c r="B22" t="s">
        <v>228</v>
      </c>
      <c r="C22" t="s">
        <v>227</v>
      </c>
      <c r="D22" t="s">
        <v>208</v>
      </c>
      <c r="E22" s="38">
        <v>9440</v>
      </c>
      <c r="F22" s="14">
        <v>67.779200000000003</v>
      </c>
      <c r="G22" s="15">
        <v>1.9699999999999999E-2</v>
      </c>
      <c r="H22" s="16"/>
      <c r="J22" s="15" t="s">
        <v>221</v>
      </c>
      <c r="K22" s="36">
        <v>3.3599999999999998E-2</v>
      </c>
    </row>
    <row r="23" spans="1:11" ht="12.75" customHeight="1">
      <c r="A23">
        <v>15</v>
      </c>
      <c r="B23" t="s">
        <v>231</v>
      </c>
      <c r="C23" t="s">
        <v>229</v>
      </c>
      <c r="D23" t="s">
        <v>222</v>
      </c>
      <c r="E23" s="38">
        <v>6910</v>
      </c>
      <c r="F23" s="14">
        <v>61.447175000000001</v>
      </c>
      <c r="G23" s="15">
        <v>1.78E-2</v>
      </c>
      <c r="H23" s="16"/>
      <c r="J23" s="15" t="s">
        <v>230</v>
      </c>
      <c r="K23" s="36">
        <v>2.7000000000000003E-2</v>
      </c>
    </row>
    <row r="24" spans="1:11" ht="12.75" customHeight="1">
      <c r="A24">
        <v>16</v>
      </c>
      <c r="B24" t="s">
        <v>235</v>
      </c>
      <c r="C24" t="s">
        <v>232</v>
      </c>
      <c r="D24" t="s">
        <v>233</v>
      </c>
      <c r="E24" s="38">
        <v>5280</v>
      </c>
      <c r="F24" s="14">
        <v>59.964959999999998</v>
      </c>
      <c r="G24" s="15">
        <v>1.7399999999999999E-2</v>
      </c>
      <c r="H24" s="16"/>
      <c r="J24" s="15" t="s">
        <v>234</v>
      </c>
      <c r="K24" s="36">
        <v>2.06E-2</v>
      </c>
    </row>
    <row r="25" spans="1:11" ht="12.75" customHeight="1">
      <c r="A25">
        <v>17</v>
      </c>
      <c r="B25" t="s">
        <v>237</v>
      </c>
      <c r="C25" t="s">
        <v>236</v>
      </c>
      <c r="D25" t="s">
        <v>218</v>
      </c>
      <c r="E25" s="38">
        <v>17340</v>
      </c>
      <c r="F25" s="14">
        <v>58.88664</v>
      </c>
      <c r="G25" s="15">
        <v>1.7100000000000001E-2</v>
      </c>
      <c r="H25" s="16"/>
      <c r="J25" s="15" t="s">
        <v>233</v>
      </c>
      <c r="K25" s="36">
        <v>1.7399999999999999E-2</v>
      </c>
    </row>
    <row r="26" spans="1:11" ht="12.75" customHeight="1">
      <c r="A26">
        <v>18</v>
      </c>
      <c r="B26" t="s">
        <v>240</v>
      </c>
      <c r="C26" t="s">
        <v>238</v>
      </c>
      <c r="D26" t="s">
        <v>215</v>
      </c>
      <c r="E26" s="38">
        <v>48040</v>
      </c>
      <c r="F26" s="14">
        <v>55.822479999999999</v>
      </c>
      <c r="G26" s="15">
        <v>1.6200000000000003E-2</v>
      </c>
      <c r="H26" s="16"/>
      <c r="J26" s="15" t="s">
        <v>239</v>
      </c>
      <c r="K26" s="36">
        <v>1.34E-2</v>
      </c>
    </row>
    <row r="27" spans="1:11" ht="12.75" customHeight="1">
      <c r="A27">
        <v>19</v>
      </c>
      <c r="B27" t="s">
        <v>243</v>
      </c>
      <c r="C27" t="s">
        <v>241</v>
      </c>
      <c r="D27" t="s">
        <v>194</v>
      </c>
      <c r="E27" s="38">
        <v>11030</v>
      </c>
      <c r="F27" s="14">
        <v>52.276685000000001</v>
      </c>
      <c r="G27" s="15">
        <v>1.52E-2</v>
      </c>
      <c r="H27" s="16"/>
      <c r="J27" s="15" t="s">
        <v>242</v>
      </c>
      <c r="K27" s="36">
        <v>1.0800000000000001E-2</v>
      </c>
    </row>
    <row r="28" spans="1:11" ht="12.75" customHeight="1">
      <c r="A28">
        <v>20</v>
      </c>
      <c r="B28" t="s">
        <v>245</v>
      </c>
      <c r="C28" t="s">
        <v>174</v>
      </c>
      <c r="D28" t="s">
        <v>196</v>
      </c>
      <c r="E28" s="38">
        <v>30000</v>
      </c>
      <c r="F28" s="14">
        <v>50.91</v>
      </c>
      <c r="G28" s="15">
        <v>1.4800000000000001E-2</v>
      </c>
      <c r="H28" s="16"/>
      <c r="J28" s="15" t="s">
        <v>244</v>
      </c>
      <c r="K28" s="36">
        <v>9.1000000000000004E-3</v>
      </c>
    </row>
    <row r="29" spans="1:11" ht="12.75" customHeight="1">
      <c r="A29">
        <v>21</v>
      </c>
      <c r="B29" t="s">
        <v>248</v>
      </c>
      <c r="C29" t="s">
        <v>246</v>
      </c>
      <c r="D29" t="s">
        <v>218</v>
      </c>
      <c r="E29" s="38">
        <v>60000</v>
      </c>
      <c r="F29" s="14">
        <v>49.62</v>
      </c>
      <c r="G29" s="15">
        <v>1.44E-2</v>
      </c>
      <c r="H29" s="16"/>
      <c r="J29" s="15" t="s">
        <v>247</v>
      </c>
      <c r="K29" s="36">
        <v>4.8999999999999998E-3</v>
      </c>
    </row>
    <row r="30" spans="1:11" ht="12.75" customHeight="1">
      <c r="A30">
        <v>22</v>
      </c>
      <c r="B30" t="s">
        <v>250</v>
      </c>
      <c r="C30" t="s">
        <v>249</v>
      </c>
      <c r="D30" t="s">
        <v>225</v>
      </c>
      <c r="E30" s="38">
        <v>31000</v>
      </c>
      <c r="F30" s="14">
        <v>47.8795</v>
      </c>
      <c r="G30" s="15">
        <v>1.3899999999999999E-2</v>
      </c>
      <c r="H30" s="16"/>
      <c r="J30" s="15" t="s">
        <v>160</v>
      </c>
      <c r="K30" s="36">
        <v>2.9999999999999997E-4</v>
      </c>
    </row>
    <row r="31" spans="1:11" ht="12.75" customHeight="1">
      <c r="A31">
        <v>23</v>
      </c>
      <c r="B31" t="s">
        <v>252</v>
      </c>
      <c r="C31" t="s">
        <v>251</v>
      </c>
      <c r="D31" t="s">
        <v>230</v>
      </c>
      <c r="E31" s="38">
        <v>23000</v>
      </c>
      <c r="F31" s="14">
        <v>46.896999999999998</v>
      </c>
      <c r="G31" s="15">
        <v>1.3600000000000001E-2</v>
      </c>
      <c r="H31" s="16"/>
      <c r="J31" t="s">
        <v>387</v>
      </c>
      <c r="K31" s="36">
        <v>2.0000000000000001E-4</v>
      </c>
    </row>
    <row r="32" spans="1:11" ht="12.75" customHeight="1">
      <c r="A32">
        <v>24</v>
      </c>
      <c r="B32" t="s">
        <v>254</v>
      </c>
      <c r="C32" t="s">
        <v>253</v>
      </c>
      <c r="D32" s="1" t="s">
        <v>230</v>
      </c>
      <c r="E32" s="38">
        <v>52920</v>
      </c>
      <c r="F32" s="14">
        <v>46.013939999999998</v>
      </c>
      <c r="G32" s="15">
        <v>1.34E-2</v>
      </c>
      <c r="H32" s="16"/>
      <c r="J32" s="15" t="s">
        <v>37</v>
      </c>
      <c r="K32" s="36">
        <v>5.7099999999999998E-2</v>
      </c>
    </row>
    <row r="33" spans="1:8" ht="12.75" customHeight="1">
      <c r="A33">
        <v>25</v>
      </c>
      <c r="B33" t="s">
        <v>256</v>
      </c>
      <c r="C33" t="s">
        <v>255</v>
      </c>
      <c r="D33" t="s">
        <v>208</v>
      </c>
      <c r="E33" s="38">
        <v>2080</v>
      </c>
      <c r="F33" s="14">
        <v>39.850720000000003</v>
      </c>
      <c r="G33" s="15">
        <v>1.1599999999999999E-2</v>
      </c>
      <c r="H33" s="16"/>
    </row>
    <row r="34" spans="1:8" ht="12.75" customHeight="1">
      <c r="A34">
        <v>26</v>
      </c>
      <c r="B34" t="s">
        <v>258</v>
      </c>
      <c r="C34" t="s">
        <v>257</v>
      </c>
      <c r="D34" t="s">
        <v>222</v>
      </c>
      <c r="E34" s="38">
        <v>2450</v>
      </c>
      <c r="F34" s="14">
        <v>38.749200000000002</v>
      </c>
      <c r="G34" s="15">
        <v>1.1299999999999999E-2</v>
      </c>
      <c r="H34" s="16"/>
    </row>
    <row r="35" spans="1:8" ht="12.75" customHeight="1">
      <c r="A35">
        <v>27</v>
      </c>
      <c r="B35" t="s">
        <v>259</v>
      </c>
      <c r="C35" t="s">
        <v>40</v>
      </c>
      <c r="D35" t="s">
        <v>191</v>
      </c>
      <c r="E35" s="38">
        <v>5550</v>
      </c>
      <c r="F35" s="14">
        <v>37.759425</v>
      </c>
      <c r="G35" s="15">
        <v>1.1000000000000001E-2</v>
      </c>
      <c r="H35" s="16"/>
    </row>
    <row r="36" spans="1:8" ht="12.75" customHeight="1">
      <c r="A36">
        <v>28</v>
      </c>
      <c r="B36" t="s">
        <v>261</v>
      </c>
      <c r="C36" t="s">
        <v>260</v>
      </c>
      <c r="D36" t="s">
        <v>242</v>
      </c>
      <c r="E36" s="38">
        <v>6000</v>
      </c>
      <c r="F36" s="14">
        <v>37.277999999999999</v>
      </c>
      <c r="G36" s="15">
        <v>1.0800000000000001E-2</v>
      </c>
      <c r="H36" s="16"/>
    </row>
    <row r="37" spans="1:8" ht="12.75" customHeight="1">
      <c r="A37">
        <v>29</v>
      </c>
      <c r="B37" t="s">
        <v>263</v>
      </c>
      <c r="C37" t="s">
        <v>262</v>
      </c>
      <c r="D37" t="s">
        <v>234</v>
      </c>
      <c r="E37" s="38">
        <v>16000</v>
      </c>
      <c r="F37" s="14">
        <v>36.816000000000003</v>
      </c>
      <c r="G37" s="15">
        <v>1.0700000000000001E-2</v>
      </c>
      <c r="H37" s="16"/>
    </row>
    <row r="38" spans="1:8" ht="12.75" customHeight="1">
      <c r="A38">
        <v>30</v>
      </c>
      <c r="B38" t="s">
        <v>264</v>
      </c>
      <c r="C38" t="s">
        <v>101</v>
      </c>
      <c r="D38" t="s">
        <v>221</v>
      </c>
      <c r="E38" s="38">
        <v>8500</v>
      </c>
      <c r="F38" s="14">
        <v>35.716999999999999</v>
      </c>
      <c r="G38" s="15">
        <v>1.04E-2</v>
      </c>
      <c r="H38" s="16"/>
    </row>
    <row r="39" spans="1:8" ht="12.75" customHeight="1">
      <c r="A39">
        <v>31</v>
      </c>
      <c r="B39" t="s">
        <v>266</v>
      </c>
      <c r="C39" t="s">
        <v>265</v>
      </c>
      <c r="D39" t="s">
        <v>196</v>
      </c>
      <c r="E39" s="38">
        <v>2500</v>
      </c>
      <c r="F39" s="14">
        <v>35.515000000000001</v>
      </c>
      <c r="G39" s="15">
        <v>1.03E-2</v>
      </c>
      <c r="H39" s="16"/>
    </row>
    <row r="40" spans="1:8" ht="12.75" customHeight="1">
      <c r="A40">
        <v>32</v>
      </c>
      <c r="B40" t="s">
        <v>268</v>
      </c>
      <c r="C40" t="s">
        <v>267</v>
      </c>
      <c r="D40" t="s">
        <v>200</v>
      </c>
      <c r="E40" s="38">
        <v>3500</v>
      </c>
      <c r="F40" s="14">
        <v>34.963250000000002</v>
      </c>
      <c r="G40" s="15">
        <v>1.0200000000000001E-2</v>
      </c>
      <c r="H40" s="16"/>
    </row>
    <row r="41" spans="1:8" ht="12.75" customHeight="1">
      <c r="A41">
        <v>33</v>
      </c>
      <c r="B41" t="s">
        <v>269</v>
      </c>
      <c r="C41" t="s">
        <v>71</v>
      </c>
      <c r="D41" t="s">
        <v>191</v>
      </c>
      <c r="E41" s="38">
        <v>6671</v>
      </c>
      <c r="F41" s="14">
        <v>34.832627000000002</v>
      </c>
      <c r="G41" s="15">
        <v>1.01E-2</v>
      </c>
      <c r="H41" s="16"/>
    </row>
    <row r="42" spans="1:8" ht="12.75" customHeight="1">
      <c r="A42">
        <v>34</v>
      </c>
      <c r="B42" t="s">
        <v>271</v>
      </c>
      <c r="C42" t="s">
        <v>270</v>
      </c>
      <c r="D42" t="s">
        <v>191</v>
      </c>
      <c r="E42" s="38">
        <v>20760</v>
      </c>
      <c r="F42" s="14">
        <v>34.202100000000002</v>
      </c>
      <c r="G42" s="15">
        <v>9.8999999999999991E-3</v>
      </c>
      <c r="H42" s="16"/>
    </row>
    <row r="43" spans="1:8" ht="12.75" customHeight="1">
      <c r="A43">
        <v>35</v>
      </c>
      <c r="B43" t="s">
        <v>273</v>
      </c>
      <c r="C43" t="s">
        <v>272</v>
      </c>
      <c r="D43" t="s">
        <v>234</v>
      </c>
      <c r="E43" s="38">
        <v>102000</v>
      </c>
      <c r="F43" s="14">
        <v>34.17</v>
      </c>
      <c r="G43" s="15">
        <v>9.8999999999999991E-3</v>
      </c>
      <c r="H43" s="16"/>
    </row>
    <row r="44" spans="1:8" ht="12.75" customHeight="1">
      <c r="A44">
        <v>36</v>
      </c>
      <c r="B44" t="s">
        <v>275</v>
      </c>
      <c r="C44" t="s">
        <v>274</v>
      </c>
      <c r="D44" t="s">
        <v>218</v>
      </c>
      <c r="E44" s="38">
        <v>30000</v>
      </c>
      <c r="F44" s="14">
        <v>33.884999999999998</v>
      </c>
      <c r="G44" s="15">
        <v>9.7999999999999997E-3</v>
      </c>
      <c r="H44" s="16"/>
    </row>
    <row r="45" spans="1:8" ht="12.75" customHeight="1">
      <c r="A45">
        <v>37</v>
      </c>
      <c r="B45" t="s">
        <v>277</v>
      </c>
      <c r="C45" t="s">
        <v>276</v>
      </c>
      <c r="D45" t="s">
        <v>208</v>
      </c>
      <c r="E45" s="38">
        <v>6530</v>
      </c>
      <c r="F45" s="14">
        <v>32.813249999999996</v>
      </c>
      <c r="G45" s="15">
        <v>9.4999999999999998E-3</v>
      </c>
      <c r="H45" s="16"/>
    </row>
    <row r="46" spans="1:8" ht="12.75" customHeight="1">
      <c r="A46">
        <v>38</v>
      </c>
      <c r="B46" t="s">
        <v>278</v>
      </c>
      <c r="C46" t="s">
        <v>112</v>
      </c>
      <c r="D46" t="s">
        <v>222</v>
      </c>
      <c r="E46" s="38">
        <v>10550</v>
      </c>
      <c r="F46" s="14">
        <v>31.439</v>
      </c>
      <c r="G46" s="15">
        <v>9.1000000000000004E-3</v>
      </c>
      <c r="H46" s="16"/>
    </row>
    <row r="47" spans="1:8" ht="12.75" customHeight="1">
      <c r="A47">
        <v>39</v>
      </c>
      <c r="B47" t="s">
        <v>280</v>
      </c>
      <c r="C47" t="s">
        <v>279</v>
      </c>
      <c r="D47" t="s">
        <v>244</v>
      </c>
      <c r="E47" s="38">
        <v>50000</v>
      </c>
      <c r="F47" s="14">
        <v>31.225000000000001</v>
      </c>
      <c r="G47" s="15">
        <v>9.1000000000000004E-3</v>
      </c>
      <c r="H47" s="16"/>
    </row>
    <row r="48" spans="1:8" ht="12.75" customHeight="1">
      <c r="A48">
        <v>40</v>
      </c>
      <c r="B48" t="s">
        <v>282</v>
      </c>
      <c r="C48" t="s">
        <v>281</v>
      </c>
      <c r="D48" t="s">
        <v>239</v>
      </c>
      <c r="E48" s="38">
        <v>8000</v>
      </c>
      <c r="F48" s="14">
        <v>25.864000000000001</v>
      </c>
      <c r="G48" s="15">
        <v>7.4999999999999997E-3</v>
      </c>
      <c r="H48" s="16"/>
    </row>
    <row r="49" spans="1:9" ht="12.75" customHeight="1">
      <c r="A49">
        <v>41</v>
      </c>
      <c r="B49" t="s">
        <v>284</v>
      </c>
      <c r="C49" t="s">
        <v>283</v>
      </c>
      <c r="D49" t="s">
        <v>200</v>
      </c>
      <c r="E49" s="38">
        <v>2100</v>
      </c>
      <c r="F49" s="14">
        <v>23.538900000000002</v>
      </c>
      <c r="G49" s="15">
        <v>6.8000000000000005E-3</v>
      </c>
      <c r="H49" s="16"/>
    </row>
    <row r="50" spans="1:9" ht="12.75" customHeight="1">
      <c r="A50">
        <v>42</v>
      </c>
      <c r="B50" t="s">
        <v>286</v>
      </c>
      <c r="C50" t="s">
        <v>285</v>
      </c>
      <c r="D50" t="s">
        <v>199</v>
      </c>
      <c r="E50" s="38">
        <v>7000</v>
      </c>
      <c r="F50" s="14">
        <v>23.005500000000001</v>
      </c>
      <c r="G50" s="15">
        <v>6.7000000000000002E-3</v>
      </c>
      <c r="H50" s="16"/>
    </row>
    <row r="51" spans="1:9" ht="12.75" customHeight="1">
      <c r="A51">
        <v>43</v>
      </c>
      <c r="B51" t="s">
        <v>288</v>
      </c>
      <c r="C51" t="s">
        <v>287</v>
      </c>
      <c r="D51" t="s">
        <v>200</v>
      </c>
      <c r="E51" s="38">
        <v>3000</v>
      </c>
      <c r="F51" s="14">
        <v>20.64</v>
      </c>
      <c r="G51" s="15">
        <v>6.0000000000000001E-3</v>
      </c>
      <c r="H51" s="16"/>
    </row>
    <row r="52" spans="1:9" ht="12.75" customHeight="1">
      <c r="A52">
        <v>44</v>
      </c>
      <c r="B52" t="s">
        <v>290</v>
      </c>
      <c r="C52" t="s">
        <v>289</v>
      </c>
      <c r="D52" t="s">
        <v>239</v>
      </c>
      <c r="E52" s="38">
        <v>6000</v>
      </c>
      <c r="F52" s="14">
        <v>20.382000000000001</v>
      </c>
      <c r="G52" s="15">
        <v>5.8999999999999999E-3</v>
      </c>
      <c r="H52" s="16"/>
    </row>
    <row r="53" spans="1:9" ht="12.75" customHeight="1">
      <c r="A53">
        <v>45</v>
      </c>
      <c r="B53" t="s">
        <v>292</v>
      </c>
      <c r="C53" t="s">
        <v>291</v>
      </c>
      <c r="D53" t="s">
        <v>247</v>
      </c>
      <c r="E53" s="38">
        <v>6500</v>
      </c>
      <c r="F53" s="14">
        <v>16.887</v>
      </c>
      <c r="G53" s="15">
        <v>4.8999999999999998E-3</v>
      </c>
      <c r="H53" s="16"/>
    </row>
    <row r="54" spans="1:9" ht="12.75" customHeight="1">
      <c r="A54" s="33"/>
      <c r="B54" s="33"/>
      <c r="C54" s="18" t="s">
        <v>79</v>
      </c>
      <c r="D54" s="18"/>
      <c r="E54" s="18"/>
      <c r="F54" s="19">
        <f>SUM(F9:F53)</f>
        <v>3244.098751999999</v>
      </c>
      <c r="G54" s="20">
        <f>SUM(G9:G53)</f>
        <v>0.94240000000000002</v>
      </c>
      <c r="H54" s="21"/>
      <c r="I54" s="29"/>
    </row>
    <row r="55" spans="1:9" ht="12.75" customHeight="1">
      <c r="F55" s="14"/>
      <c r="G55" s="15"/>
      <c r="H55" s="16"/>
    </row>
    <row r="56" spans="1:9" ht="12.75" customHeight="1">
      <c r="C56" s="1" t="s">
        <v>293</v>
      </c>
      <c r="F56" s="14"/>
      <c r="G56" s="15"/>
      <c r="H56" s="16"/>
    </row>
    <row r="57" spans="1:9" ht="12.75" customHeight="1">
      <c r="A57">
        <v>46</v>
      </c>
      <c r="B57" t="s">
        <v>295</v>
      </c>
      <c r="C57" t="s">
        <v>294</v>
      </c>
      <c r="D57" t="s">
        <v>387</v>
      </c>
      <c r="E57" s="39">
        <v>10000</v>
      </c>
      <c r="F57" s="14">
        <v>0.57499999999999996</v>
      </c>
      <c r="G57" s="15">
        <v>2.0000000000000001E-4</v>
      </c>
      <c r="H57" s="16">
        <v>41333</v>
      </c>
    </row>
    <row r="58" spans="1:9" ht="12.75" customHeight="1">
      <c r="A58" s="33"/>
      <c r="B58" s="33"/>
      <c r="C58" s="18" t="s">
        <v>79</v>
      </c>
      <c r="D58" s="18"/>
      <c r="E58" s="18"/>
      <c r="F58" s="19">
        <f>SUM(F57:F57)</f>
        <v>0.57499999999999996</v>
      </c>
      <c r="G58" s="20">
        <f>SUM(G57:G57)</f>
        <v>2.0000000000000001E-4</v>
      </c>
      <c r="H58" s="21"/>
      <c r="I58" s="29"/>
    </row>
    <row r="59" spans="1:9" ht="12.75" customHeight="1">
      <c r="F59" s="14"/>
      <c r="G59" s="15"/>
      <c r="H59" s="16"/>
    </row>
    <row r="60" spans="1:9" ht="12.75" customHeight="1">
      <c r="C60" s="1" t="s">
        <v>132</v>
      </c>
      <c r="F60" s="14"/>
      <c r="G60" s="15"/>
      <c r="H60" s="16"/>
    </row>
    <row r="61" spans="1:9" ht="12.75" customHeight="1">
      <c r="C61" s="1" t="s">
        <v>133</v>
      </c>
      <c r="F61" s="14"/>
      <c r="G61" s="15"/>
      <c r="H61" s="16"/>
    </row>
    <row r="62" spans="1:9" ht="12.75" customHeight="1">
      <c r="A62">
        <v>47</v>
      </c>
      <c r="B62" t="s">
        <v>296</v>
      </c>
      <c r="C62" t="s">
        <v>255</v>
      </c>
      <c r="D62" t="s">
        <v>160</v>
      </c>
      <c r="E62" s="38">
        <v>98400</v>
      </c>
      <c r="F62" s="14">
        <v>0.98539399999999999</v>
      </c>
      <c r="G62" s="15">
        <v>2.9999999999999997E-4</v>
      </c>
      <c r="H62" s="16">
        <v>41722</v>
      </c>
    </row>
    <row r="63" spans="1:9" ht="12.75" customHeight="1">
      <c r="A63" s="33"/>
      <c r="B63" s="33"/>
      <c r="C63" s="18" t="s">
        <v>79</v>
      </c>
      <c r="D63" s="18"/>
      <c r="E63" s="18"/>
      <c r="F63" s="19">
        <f>SUM(F62:F62)</f>
        <v>0.98539399999999999</v>
      </c>
      <c r="G63" s="20">
        <f>SUM(G62:G62)</f>
        <v>2.9999999999999997E-4</v>
      </c>
      <c r="H63" s="21"/>
      <c r="I63" s="29"/>
    </row>
    <row r="64" spans="1:9" ht="12.75" customHeight="1">
      <c r="F64" s="14"/>
      <c r="G64" s="15"/>
      <c r="H64" s="16"/>
    </row>
    <row r="65" spans="1:9" ht="12.75" customHeight="1">
      <c r="C65" s="1" t="s">
        <v>135</v>
      </c>
      <c r="F65" s="14">
        <v>89.980895000000004</v>
      </c>
      <c r="G65" s="15">
        <v>2.6099999999999998E-2</v>
      </c>
      <c r="H65" s="16"/>
    </row>
    <row r="66" spans="1:9" ht="12.75" customHeight="1">
      <c r="A66" s="33"/>
      <c r="B66" s="33"/>
      <c r="C66" s="18" t="s">
        <v>79</v>
      </c>
      <c r="D66" s="18"/>
      <c r="E66" s="18"/>
      <c r="F66" s="19">
        <f>SUM(F65:F65)</f>
        <v>89.980895000000004</v>
      </c>
      <c r="G66" s="20">
        <f>SUM(G65:G65)</f>
        <v>2.6099999999999998E-2</v>
      </c>
      <c r="H66" s="21"/>
      <c r="I66" s="29"/>
    </row>
    <row r="67" spans="1:9" ht="12.75" customHeight="1">
      <c r="F67" s="14"/>
      <c r="G67" s="15"/>
      <c r="H67" s="16"/>
    </row>
    <row r="68" spans="1:9" ht="12.75" customHeight="1">
      <c r="C68" s="1" t="s">
        <v>136</v>
      </c>
      <c r="F68" s="14"/>
      <c r="G68" s="15"/>
      <c r="H68" s="16"/>
    </row>
    <row r="69" spans="1:9" ht="12.75" customHeight="1">
      <c r="C69" s="1" t="s">
        <v>137</v>
      </c>
      <c r="F69" s="14">
        <v>107.195081</v>
      </c>
      <c r="G69" s="15">
        <v>3.1E-2</v>
      </c>
      <c r="H69" s="16"/>
    </row>
    <row r="70" spans="1:9" ht="12.75" customHeight="1">
      <c r="A70" s="33"/>
      <c r="B70" s="33"/>
      <c r="C70" s="18" t="s">
        <v>79</v>
      </c>
      <c r="D70" s="18"/>
      <c r="E70" s="18"/>
      <c r="F70" s="19">
        <f>SUM(F69:F69)</f>
        <v>107.195081</v>
      </c>
      <c r="G70" s="20">
        <f>SUM(G69:G69)</f>
        <v>3.1E-2</v>
      </c>
      <c r="H70" s="21"/>
      <c r="I70" s="29"/>
    </row>
    <row r="71" spans="1:9" ht="12.75" customHeight="1">
      <c r="A71" s="31"/>
      <c r="B71" s="31"/>
      <c r="C71" s="22" t="s">
        <v>138</v>
      </c>
      <c r="D71" s="22"/>
      <c r="E71" s="22"/>
      <c r="F71" s="23">
        <f>SUM(F54,F58,F63,F66,F70)</f>
        <v>3442.8351219999986</v>
      </c>
      <c r="G71" s="24">
        <f>SUM(G54,G58,G63,G66,G70)</f>
        <v>1</v>
      </c>
      <c r="H71" s="25"/>
      <c r="I71" s="30"/>
    </row>
    <row r="72" spans="1:9" ht="12.75" customHeight="1"/>
    <row r="73" spans="1:9" ht="12.75" customHeight="1">
      <c r="C73" s="1" t="s">
        <v>139</v>
      </c>
    </row>
    <row r="74" spans="1:9" ht="12.75" customHeight="1">
      <c r="C74" s="1" t="s">
        <v>386</v>
      </c>
    </row>
    <row r="75" spans="1:9" ht="12.75" customHeight="1">
      <c r="C75" s="1" t="s">
        <v>140</v>
      </c>
    </row>
    <row r="76" spans="1:9" ht="12.75" customHeight="1"/>
    <row r="77" spans="1:9" ht="12.75" customHeight="1"/>
    <row r="78" spans="1:9" ht="12.75" customHeight="1">
      <c r="C78" s="41" t="s">
        <v>389</v>
      </c>
      <c r="D78" s="46"/>
      <c r="E78" s="41"/>
      <c r="F78" s="59"/>
      <c r="G78" s="60"/>
      <c r="H78" s="61"/>
      <c r="I78" s="41"/>
    </row>
    <row r="79" spans="1:9" ht="12.75" customHeight="1">
      <c r="C79" s="41" t="s">
        <v>413</v>
      </c>
      <c r="D79" s="46" t="s">
        <v>391</v>
      </c>
      <c r="E79" s="41"/>
      <c r="F79" s="59"/>
      <c r="G79" s="60"/>
      <c r="H79" s="61"/>
      <c r="I79" s="41"/>
    </row>
    <row r="80" spans="1:9" ht="12.75" customHeight="1">
      <c r="C80" s="41" t="s">
        <v>392</v>
      </c>
      <c r="D80" s="46"/>
      <c r="E80" s="41"/>
      <c r="F80" s="59"/>
      <c r="G80" s="60"/>
      <c r="H80" s="61"/>
      <c r="I80" s="41"/>
    </row>
    <row r="81" spans="3:9" ht="12.75" customHeight="1">
      <c r="C81" s="44" t="s">
        <v>393</v>
      </c>
      <c r="D81" s="62">
        <v>9.33</v>
      </c>
      <c r="E81" s="41"/>
      <c r="F81" s="59"/>
      <c r="G81" s="60"/>
      <c r="H81" s="61"/>
      <c r="I81" s="41"/>
    </row>
    <row r="82" spans="3:9" ht="12.75" customHeight="1">
      <c r="C82" s="44" t="s">
        <v>414</v>
      </c>
      <c r="D82" s="62">
        <v>9.33</v>
      </c>
      <c r="E82" s="41"/>
      <c r="F82" s="59"/>
      <c r="G82" s="60"/>
      <c r="H82" s="61"/>
      <c r="I82" s="41"/>
    </row>
    <row r="83" spans="3:9" ht="12.75" customHeight="1">
      <c r="C83" s="44" t="s">
        <v>398</v>
      </c>
      <c r="D83" s="49"/>
      <c r="E83" s="49"/>
      <c r="F83" s="63"/>
      <c r="G83" s="64"/>
      <c r="H83" s="61"/>
      <c r="I83" s="49"/>
    </row>
    <row r="84" spans="3:9" ht="12.75" customHeight="1">
      <c r="C84" s="44" t="s">
        <v>477</v>
      </c>
      <c r="D84" s="62">
        <v>9.4218659999999996</v>
      </c>
      <c r="E84" s="49"/>
      <c r="F84" s="59"/>
      <c r="G84" s="60"/>
      <c r="H84" s="61"/>
      <c r="I84" s="41"/>
    </row>
    <row r="85" spans="3:9" ht="12.75" customHeight="1">
      <c r="C85" s="44" t="s">
        <v>478</v>
      </c>
      <c r="D85" s="62">
        <v>9.4223920000000003</v>
      </c>
      <c r="E85" s="49"/>
      <c r="F85" s="59"/>
      <c r="G85" s="60"/>
      <c r="H85" s="61"/>
      <c r="I85" s="41"/>
    </row>
    <row r="86" spans="3:9" ht="12.75" customHeight="1">
      <c r="C86" s="44" t="s">
        <v>479</v>
      </c>
      <c r="D86" s="62">
        <v>9.4295310000000008</v>
      </c>
      <c r="E86" s="49"/>
      <c r="F86" s="59"/>
      <c r="G86" s="60"/>
      <c r="H86" s="61"/>
      <c r="I86" s="41"/>
    </row>
    <row r="87" spans="3:9" ht="12.75" customHeight="1">
      <c r="C87" s="44" t="s">
        <v>480</v>
      </c>
      <c r="D87" s="62">
        <v>9.4288589999999992</v>
      </c>
      <c r="E87" s="49"/>
      <c r="F87" s="59"/>
      <c r="G87" s="60"/>
      <c r="H87" s="61"/>
      <c r="I87" s="41"/>
    </row>
    <row r="88" spans="3:9" ht="12.75" customHeight="1">
      <c r="C88" s="44"/>
      <c r="D88" s="62"/>
      <c r="E88" s="49"/>
      <c r="F88" s="59"/>
      <c r="G88" s="60"/>
      <c r="H88" s="61"/>
      <c r="I88" s="41"/>
    </row>
    <row r="89" spans="3:9" ht="12.75" customHeight="1">
      <c r="C89" s="41" t="s">
        <v>399</v>
      </c>
      <c r="D89" s="58" t="s">
        <v>391</v>
      </c>
      <c r="E89" s="49"/>
      <c r="F89" s="59"/>
      <c r="G89" s="60"/>
      <c r="H89" s="61"/>
      <c r="I89" s="41"/>
    </row>
    <row r="90" spans="3:9" ht="12.75" customHeight="1">
      <c r="C90" s="65" t="s">
        <v>454</v>
      </c>
      <c r="D90" s="49"/>
      <c r="E90" s="65"/>
      <c r="F90" s="49"/>
      <c r="G90" s="49"/>
      <c r="H90" s="49"/>
      <c r="I90" s="49"/>
    </row>
    <row r="91" spans="3:9" ht="12.75" customHeight="1">
      <c r="C91" s="66" t="s">
        <v>415</v>
      </c>
      <c r="D91" s="66" t="s">
        <v>416</v>
      </c>
      <c r="E91" s="66" t="s">
        <v>417</v>
      </c>
      <c r="F91" s="66" t="s">
        <v>418</v>
      </c>
      <c r="G91" s="66" t="s">
        <v>419</v>
      </c>
      <c r="H91" s="66" t="s">
        <v>420</v>
      </c>
      <c r="I91" s="66" t="s">
        <v>421</v>
      </c>
    </row>
    <row r="92" spans="3:9" ht="12.75" customHeight="1">
      <c r="C92" s="49" t="s">
        <v>422</v>
      </c>
      <c r="D92" s="67" t="s">
        <v>391</v>
      </c>
      <c r="E92" s="67" t="s">
        <v>391</v>
      </c>
      <c r="F92" s="67" t="s">
        <v>391</v>
      </c>
      <c r="G92" s="67" t="s">
        <v>391</v>
      </c>
      <c r="H92" s="67" t="s">
        <v>391</v>
      </c>
      <c r="I92" s="67" t="s">
        <v>391</v>
      </c>
    </row>
    <row r="93" spans="3:9" ht="12.75" customHeight="1">
      <c r="C93" s="49" t="s">
        <v>423</v>
      </c>
      <c r="D93" s="67" t="s">
        <v>391</v>
      </c>
      <c r="E93" s="67" t="s">
        <v>391</v>
      </c>
      <c r="F93" s="67" t="s">
        <v>391</v>
      </c>
      <c r="G93" s="67" t="s">
        <v>391</v>
      </c>
      <c r="H93" s="67" t="s">
        <v>391</v>
      </c>
      <c r="I93" s="67" t="s">
        <v>391</v>
      </c>
    </row>
    <row r="94" spans="3:9" ht="12.75" customHeight="1">
      <c r="C94" s="68"/>
      <c r="D94" s="62"/>
      <c r="E94" s="49"/>
      <c r="F94" s="63"/>
      <c r="G94" s="64"/>
      <c r="H94" s="49"/>
      <c r="I94" s="49"/>
    </row>
    <row r="95" spans="3:9" ht="12.75" customHeight="1">
      <c r="C95" s="65" t="s">
        <v>455</v>
      </c>
      <c r="D95" s="49"/>
      <c r="E95" s="49"/>
      <c r="F95" s="49"/>
      <c r="G95" s="49"/>
      <c r="H95" s="49"/>
      <c r="I95" s="49"/>
    </row>
    <row r="96" spans="3:9" ht="12.75" customHeight="1">
      <c r="C96" s="66" t="s">
        <v>415</v>
      </c>
      <c r="D96" s="66" t="s">
        <v>416</v>
      </c>
      <c r="E96" s="66" t="s">
        <v>424</v>
      </c>
      <c r="F96" s="66" t="s">
        <v>425</v>
      </c>
      <c r="G96" s="66" t="s">
        <v>426</v>
      </c>
      <c r="H96" s="66" t="s">
        <v>427</v>
      </c>
      <c r="I96" s="49"/>
    </row>
    <row r="97" spans="3:9" ht="12.75" customHeight="1">
      <c r="C97" s="49" t="s">
        <v>422</v>
      </c>
      <c r="D97" s="67" t="s">
        <v>391</v>
      </c>
      <c r="E97" s="67"/>
      <c r="F97" s="67" t="s">
        <v>391</v>
      </c>
      <c r="G97" s="67" t="s">
        <v>391</v>
      </c>
      <c r="H97" s="67" t="s">
        <v>391</v>
      </c>
      <c r="I97" s="49"/>
    </row>
    <row r="98" spans="3:9" ht="12.75" customHeight="1">
      <c r="C98" s="49" t="s">
        <v>423</v>
      </c>
      <c r="D98" s="67" t="s">
        <v>391</v>
      </c>
      <c r="E98" s="67"/>
      <c r="F98" s="67" t="s">
        <v>391</v>
      </c>
      <c r="G98" s="67" t="s">
        <v>391</v>
      </c>
      <c r="H98" s="67" t="s">
        <v>391</v>
      </c>
      <c r="I98" s="69"/>
    </row>
    <row r="99" spans="3:9" ht="12.75" customHeight="1">
      <c r="C99" s="70"/>
      <c r="D99" s="71"/>
      <c r="E99" s="71"/>
      <c r="F99" s="71"/>
      <c r="G99" s="70"/>
      <c r="H99" s="72"/>
      <c r="I99" s="49"/>
    </row>
    <row r="100" spans="3:9" ht="12.75" customHeight="1">
      <c r="C100" s="65" t="s">
        <v>456</v>
      </c>
      <c r="D100" s="49"/>
      <c r="E100" s="65"/>
      <c r="F100" s="49"/>
      <c r="G100" s="49"/>
      <c r="H100" s="49"/>
      <c r="I100" s="49"/>
    </row>
    <row r="101" spans="3:9" ht="12.75" customHeight="1">
      <c r="C101" s="66" t="s">
        <v>415</v>
      </c>
      <c r="D101" s="66" t="s">
        <v>416</v>
      </c>
      <c r="E101" s="66" t="s">
        <v>417</v>
      </c>
      <c r="F101" s="90" t="s">
        <v>428</v>
      </c>
      <c r="G101" s="66" t="s">
        <v>429</v>
      </c>
      <c r="H101" s="66" t="s">
        <v>430</v>
      </c>
      <c r="I101" s="49"/>
    </row>
    <row r="102" spans="3:9" ht="12.75" customHeight="1">
      <c r="C102" s="49" t="s">
        <v>422</v>
      </c>
      <c r="D102" s="67" t="s">
        <v>391</v>
      </c>
      <c r="E102" s="67" t="s">
        <v>391</v>
      </c>
      <c r="F102" s="67" t="s">
        <v>391</v>
      </c>
      <c r="G102" s="67" t="s">
        <v>391</v>
      </c>
      <c r="H102" s="67" t="s">
        <v>391</v>
      </c>
      <c r="I102" s="49"/>
    </row>
    <row r="103" spans="3:9" ht="12.75" customHeight="1">
      <c r="C103" s="49" t="s">
        <v>423</v>
      </c>
      <c r="D103" s="67" t="s">
        <v>499</v>
      </c>
      <c r="E103" s="67" t="s">
        <v>501</v>
      </c>
      <c r="F103" s="92">
        <v>10000</v>
      </c>
      <c r="G103" s="67">
        <v>170</v>
      </c>
      <c r="H103" s="91">
        <v>2.0000000000000001E-4</v>
      </c>
      <c r="I103" s="49"/>
    </row>
    <row r="104" spans="3:9" ht="12.75" customHeight="1">
      <c r="C104" s="70"/>
      <c r="D104" s="71"/>
      <c r="E104" s="71"/>
      <c r="F104" s="71"/>
      <c r="G104" s="70"/>
      <c r="H104" s="72"/>
      <c r="I104" s="49"/>
    </row>
    <row r="105" spans="3:9" ht="12.75" customHeight="1">
      <c r="C105" s="65" t="s">
        <v>457</v>
      </c>
      <c r="D105" s="49"/>
      <c r="E105" s="73"/>
      <c r="F105" s="49"/>
      <c r="G105" s="49"/>
      <c r="H105" s="72"/>
      <c r="I105" s="49"/>
    </row>
    <row r="106" spans="3:9" ht="12.75" customHeight="1">
      <c r="C106" s="66" t="s">
        <v>415</v>
      </c>
      <c r="D106" s="66" t="s">
        <v>416</v>
      </c>
      <c r="E106" s="66" t="s">
        <v>431</v>
      </c>
      <c r="F106" s="90" t="s">
        <v>432</v>
      </c>
      <c r="G106" s="66" t="s">
        <v>433</v>
      </c>
      <c r="H106" s="66" t="s">
        <v>427</v>
      </c>
      <c r="I106" s="49"/>
    </row>
    <row r="107" spans="3:9" ht="12.75" customHeight="1">
      <c r="C107" s="49" t="s">
        <v>422</v>
      </c>
      <c r="D107" s="67" t="s">
        <v>391</v>
      </c>
      <c r="E107" s="67" t="s">
        <v>391</v>
      </c>
      <c r="F107" s="67" t="s">
        <v>391</v>
      </c>
      <c r="G107" s="67" t="s">
        <v>391</v>
      </c>
      <c r="H107" s="67" t="s">
        <v>391</v>
      </c>
      <c r="I107" s="49"/>
    </row>
    <row r="108" spans="3:9" ht="12.75" customHeight="1">
      <c r="C108" s="49" t="s">
        <v>423</v>
      </c>
      <c r="D108" s="67" t="s">
        <v>499</v>
      </c>
      <c r="E108" s="67" t="s">
        <v>500</v>
      </c>
      <c r="F108" s="92">
        <v>98750</v>
      </c>
      <c r="G108" s="93">
        <v>1296073.3799999999</v>
      </c>
      <c r="H108" s="67" t="s">
        <v>391</v>
      </c>
      <c r="I108" s="49"/>
    </row>
    <row r="109" spans="3:9" ht="12.75" customHeight="1">
      <c r="C109" s="49" t="s">
        <v>400</v>
      </c>
      <c r="D109" s="58" t="s">
        <v>391</v>
      </c>
      <c r="E109" s="49"/>
      <c r="F109" s="59"/>
      <c r="G109" s="60"/>
      <c r="H109" s="61"/>
      <c r="I109" s="41"/>
    </row>
    <row r="110" spans="3:9" ht="12.75" customHeight="1">
      <c r="C110" s="41" t="s">
        <v>434</v>
      </c>
      <c r="D110" s="58" t="s">
        <v>391</v>
      </c>
      <c r="E110" s="49"/>
      <c r="F110" s="59"/>
      <c r="G110" s="60"/>
      <c r="H110" s="61"/>
      <c r="I110" s="41"/>
    </row>
    <row r="111" spans="3:9" ht="12.75" customHeight="1">
      <c r="C111" s="49" t="s">
        <v>435</v>
      </c>
      <c r="D111" s="73">
        <v>1.1191</v>
      </c>
      <c r="E111" s="49"/>
      <c r="F111" s="59"/>
      <c r="G111" s="60"/>
      <c r="H111" s="61"/>
      <c r="I111" s="41"/>
    </row>
    <row r="112" spans="3:9" ht="12.75" customHeight="1">
      <c r="C112" s="49" t="s">
        <v>436</v>
      </c>
      <c r="D112" s="49"/>
      <c r="E112" s="49"/>
      <c r="F112" s="59"/>
      <c r="G112" s="60"/>
      <c r="H112" s="61"/>
      <c r="I112" s="41"/>
    </row>
    <row r="113" spans="3:9" ht="12.75" customHeight="1">
      <c r="C113" s="50" t="s">
        <v>404</v>
      </c>
      <c r="D113" s="74" t="s">
        <v>405</v>
      </c>
      <c r="E113" s="74" t="s">
        <v>406</v>
      </c>
      <c r="F113" s="59"/>
      <c r="G113" s="60"/>
      <c r="H113" s="61"/>
      <c r="I113" s="41"/>
    </row>
    <row r="114" spans="3:9" ht="12.75" customHeight="1">
      <c r="C114" s="44" t="s">
        <v>481</v>
      </c>
      <c r="D114" s="53" t="s">
        <v>438</v>
      </c>
      <c r="E114" s="53" t="s">
        <v>438</v>
      </c>
      <c r="F114" s="59"/>
      <c r="G114" s="60"/>
      <c r="H114" s="61"/>
      <c r="I114" s="41"/>
    </row>
    <row r="115" spans="3:9" ht="12.75" customHeight="1">
      <c r="C115" s="44" t="s">
        <v>482</v>
      </c>
      <c r="D115" s="53"/>
      <c r="E115" s="53"/>
      <c r="F115" s="59"/>
      <c r="G115" s="60"/>
      <c r="H115" s="61"/>
      <c r="I115" s="41"/>
    </row>
    <row r="116" spans="3:9" ht="12.75" customHeight="1">
      <c r="C116" s="49" t="s">
        <v>439</v>
      </c>
      <c r="D116" s="49"/>
      <c r="E116" s="49"/>
      <c r="F116" s="59"/>
      <c r="G116" s="60"/>
      <c r="H116" s="61"/>
      <c r="I116" s="41"/>
    </row>
    <row r="117" spans="3:9" ht="12.75" customHeight="1">
      <c r="C117" s="49" t="s">
        <v>412</v>
      </c>
      <c r="D117" s="41"/>
      <c r="E117" s="41"/>
      <c r="F117" s="41"/>
      <c r="G117" s="60"/>
      <c r="H117" s="61"/>
      <c r="I117" s="41"/>
    </row>
  </sheetData>
  <mergeCells count="1">
    <mergeCell ref="C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2"/>
  <sheetViews>
    <sheetView topLeftCell="A88" workbookViewId="0">
      <selection activeCell="D106" sqref="D106"/>
    </sheetView>
  </sheetViews>
  <sheetFormatPr defaultColWidth="9.140625" defaultRowHeight="12.75"/>
  <cols>
    <col min="1" max="1" width="7.5703125" customWidth="1"/>
    <col min="2" max="2" width="14" customWidth="1"/>
    <col min="3" max="3" width="47.7109375" customWidth="1"/>
    <col min="4" max="5" width="22.42578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customWidth="1"/>
    <col min="12" max="12" width="15.140625" style="27" customWidth="1"/>
  </cols>
  <sheetData>
    <row r="1" spans="1:12" ht="18.75">
      <c r="A1" s="2"/>
      <c r="B1" s="2"/>
      <c r="C1" s="87" t="s">
        <v>297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190</v>
      </c>
      <c r="F7" s="14"/>
      <c r="G7" s="15"/>
      <c r="H7" s="16"/>
    </row>
    <row r="8" spans="1:12" ht="12.75" customHeight="1">
      <c r="C8" s="1" t="s">
        <v>133</v>
      </c>
      <c r="F8" s="14"/>
      <c r="G8" s="15"/>
      <c r="H8" s="16"/>
    </row>
    <row r="9" spans="1:12" ht="12.75" customHeight="1">
      <c r="A9">
        <v>1</v>
      </c>
      <c r="B9" t="s">
        <v>192</v>
      </c>
      <c r="C9" t="s">
        <v>46</v>
      </c>
      <c r="D9" t="s">
        <v>191</v>
      </c>
      <c r="E9" s="38">
        <v>42790</v>
      </c>
      <c r="F9" s="14">
        <v>509.693085</v>
      </c>
      <c r="G9" s="15">
        <v>6.8699999999999997E-2</v>
      </c>
      <c r="H9" s="16"/>
    </row>
    <row r="10" spans="1:12" ht="12.75" customHeight="1">
      <c r="A10">
        <v>2</v>
      </c>
      <c r="B10" t="s">
        <v>195</v>
      </c>
      <c r="C10" t="s">
        <v>193</v>
      </c>
      <c r="D10" t="s">
        <v>194</v>
      </c>
      <c r="E10" s="38">
        <v>124470</v>
      </c>
      <c r="F10" s="14">
        <v>382.93195500000002</v>
      </c>
      <c r="G10" s="15">
        <v>5.16E-2</v>
      </c>
      <c r="H10" s="16"/>
      <c r="J10" s="17" t="s">
        <v>16</v>
      </c>
      <c r="K10" s="17" t="s">
        <v>17</v>
      </c>
    </row>
    <row r="11" spans="1:12" ht="12.75" customHeight="1">
      <c r="A11">
        <v>3</v>
      </c>
      <c r="B11" t="s">
        <v>206</v>
      </c>
      <c r="C11" t="s">
        <v>204</v>
      </c>
      <c r="D11" t="s">
        <v>205</v>
      </c>
      <c r="E11" s="38">
        <v>22000</v>
      </c>
      <c r="F11" s="14">
        <v>339.20699999999999</v>
      </c>
      <c r="G11" s="15">
        <v>4.5700000000000005E-2</v>
      </c>
      <c r="H11" s="16"/>
      <c r="J11" s="15" t="s">
        <v>191</v>
      </c>
      <c r="K11" s="15">
        <v>0.17300000000000001</v>
      </c>
    </row>
    <row r="12" spans="1:12" ht="12.75" customHeight="1">
      <c r="A12">
        <v>4</v>
      </c>
      <c r="B12" t="s">
        <v>201</v>
      </c>
      <c r="C12" t="s">
        <v>198</v>
      </c>
      <c r="D12" t="s">
        <v>199</v>
      </c>
      <c r="E12" s="38">
        <v>35900</v>
      </c>
      <c r="F12" s="14">
        <v>318.30734999999999</v>
      </c>
      <c r="G12" s="15">
        <v>4.2900000000000001E-2</v>
      </c>
      <c r="H12" s="16"/>
      <c r="J12" s="15" t="s">
        <v>145</v>
      </c>
      <c r="K12" s="15">
        <v>0.1709</v>
      </c>
    </row>
    <row r="13" spans="1:12" ht="12.75" customHeight="1">
      <c r="A13">
        <v>5</v>
      </c>
      <c r="B13" t="s">
        <v>203</v>
      </c>
      <c r="C13" t="s">
        <v>202</v>
      </c>
      <c r="D13" t="s">
        <v>191</v>
      </c>
      <c r="E13" s="38">
        <v>48800</v>
      </c>
      <c r="F13" s="14">
        <v>313.80840000000001</v>
      </c>
      <c r="G13" s="15">
        <v>4.2300000000000004E-2</v>
      </c>
      <c r="H13" s="16"/>
      <c r="J13" s="15" t="s">
        <v>194</v>
      </c>
      <c r="K13" s="15">
        <v>7.6100000000000001E-2</v>
      </c>
    </row>
    <row r="14" spans="1:12" ht="12.75" customHeight="1">
      <c r="A14">
        <v>6</v>
      </c>
      <c r="B14" t="s">
        <v>213</v>
      </c>
      <c r="C14" t="s">
        <v>212</v>
      </c>
      <c r="D14" t="s">
        <v>200</v>
      </c>
      <c r="E14" s="38">
        <v>22120</v>
      </c>
      <c r="F14" s="14">
        <v>297.32598000000002</v>
      </c>
      <c r="G14" s="15">
        <v>4.0099999999999997E-2</v>
      </c>
      <c r="H14" s="16"/>
      <c r="J14" s="15" t="s">
        <v>200</v>
      </c>
      <c r="K14" s="15">
        <v>6.9699999999999998E-2</v>
      </c>
    </row>
    <row r="15" spans="1:12" ht="12.75" customHeight="1">
      <c r="A15">
        <v>7</v>
      </c>
      <c r="B15" t="s">
        <v>197</v>
      </c>
      <c r="C15" t="s">
        <v>83</v>
      </c>
      <c r="D15" t="s">
        <v>196</v>
      </c>
      <c r="E15" s="38">
        <v>36050</v>
      </c>
      <c r="F15" s="14">
        <v>283.55127499999998</v>
      </c>
      <c r="G15" s="15">
        <v>3.8199999999999998E-2</v>
      </c>
      <c r="H15" s="16"/>
      <c r="J15" s="15" t="s">
        <v>298</v>
      </c>
      <c r="K15" s="15">
        <v>6.1399999999999996E-2</v>
      </c>
    </row>
    <row r="16" spans="1:12" ht="12.75" customHeight="1">
      <c r="A16">
        <v>8</v>
      </c>
      <c r="B16" t="s">
        <v>209</v>
      </c>
      <c r="C16" t="s">
        <v>207</v>
      </c>
      <c r="D16" t="s">
        <v>191</v>
      </c>
      <c r="E16" s="38">
        <v>9070</v>
      </c>
      <c r="F16" s="14">
        <v>221.1266</v>
      </c>
      <c r="G16" s="15">
        <v>2.98E-2</v>
      </c>
      <c r="H16" s="16"/>
      <c r="J16" s="15" t="s">
        <v>196</v>
      </c>
      <c r="K16" s="15">
        <v>5.9200000000000003E-2</v>
      </c>
    </row>
    <row r="17" spans="1:11" ht="12.75" customHeight="1">
      <c r="A17">
        <v>9</v>
      </c>
      <c r="B17" t="s">
        <v>211</v>
      </c>
      <c r="C17" t="s">
        <v>210</v>
      </c>
      <c r="D17" t="s">
        <v>200</v>
      </c>
      <c r="E17" s="38">
        <v>7870</v>
      </c>
      <c r="F17" s="14">
        <v>219.53364999999999</v>
      </c>
      <c r="G17" s="15">
        <v>2.9600000000000001E-2</v>
      </c>
      <c r="H17" s="16"/>
      <c r="J17" s="15" t="s">
        <v>208</v>
      </c>
      <c r="K17" s="15">
        <v>5.7200000000000001E-2</v>
      </c>
    </row>
    <row r="18" spans="1:11" ht="12.75" customHeight="1">
      <c r="A18">
        <v>10</v>
      </c>
      <c r="B18" t="s">
        <v>216</v>
      </c>
      <c r="C18" t="s">
        <v>214</v>
      </c>
      <c r="D18" t="s">
        <v>208</v>
      </c>
      <c r="E18" s="38">
        <v>41900</v>
      </c>
      <c r="F18" s="14">
        <v>170.55394999999999</v>
      </c>
      <c r="G18" s="15">
        <v>2.3E-2</v>
      </c>
      <c r="H18" s="16"/>
      <c r="J18" s="15" t="s">
        <v>199</v>
      </c>
      <c r="K18" s="15">
        <v>5.1799999999999999E-2</v>
      </c>
    </row>
    <row r="19" spans="1:11" ht="12.75" customHeight="1">
      <c r="A19">
        <v>11</v>
      </c>
      <c r="B19" t="s">
        <v>266</v>
      </c>
      <c r="C19" t="s">
        <v>265</v>
      </c>
      <c r="D19" t="s">
        <v>196</v>
      </c>
      <c r="E19" s="38">
        <v>10939</v>
      </c>
      <c r="F19" s="14">
        <v>155.39943400000001</v>
      </c>
      <c r="G19" s="15">
        <v>2.1000000000000001E-2</v>
      </c>
      <c r="H19" s="16"/>
      <c r="J19" s="15" t="s">
        <v>205</v>
      </c>
      <c r="K19" s="15">
        <v>4.5700000000000005E-2</v>
      </c>
    </row>
    <row r="20" spans="1:11" ht="12.75" customHeight="1">
      <c r="A20">
        <v>12</v>
      </c>
      <c r="B20" t="s">
        <v>219</v>
      </c>
      <c r="C20" t="s">
        <v>217</v>
      </c>
      <c r="D20" t="s">
        <v>215</v>
      </c>
      <c r="E20" s="38">
        <v>116000</v>
      </c>
      <c r="F20" s="14">
        <v>132.066</v>
      </c>
      <c r="G20" s="15">
        <v>1.78E-2</v>
      </c>
      <c r="H20" s="16"/>
      <c r="J20" s="15" t="s">
        <v>222</v>
      </c>
      <c r="K20" s="15">
        <v>4.0899999999999999E-2</v>
      </c>
    </row>
    <row r="21" spans="1:11" ht="12.75" customHeight="1">
      <c r="A21">
        <v>13</v>
      </c>
      <c r="B21" t="s">
        <v>254</v>
      </c>
      <c r="C21" t="s">
        <v>253</v>
      </c>
      <c r="D21" s="1" t="s">
        <v>230</v>
      </c>
      <c r="E21" s="38">
        <v>149300</v>
      </c>
      <c r="F21" s="14">
        <v>129.81635</v>
      </c>
      <c r="G21" s="15">
        <v>1.7500000000000002E-2</v>
      </c>
      <c r="H21" s="16"/>
      <c r="J21" s="15" t="s">
        <v>299</v>
      </c>
      <c r="K21" s="15">
        <v>3.0899999999999997E-2</v>
      </c>
    </row>
    <row r="22" spans="1:11" ht="12.75" customHeight="1">
      <c r="A22">
        <v>14</v>
      </c>
      <c r="B22" t="s">
        <v>243</v>
      </c>
      <c r="C22" t="s">
        <v>241</v>
      </c>
      <c r="D22" t="s">
        <v>194</v>
      </c>
      <c r="E22" s="38">
        <v>24200</v>
      </c>
      <c r="F22" s="14">
        <v>114.69589999999999</v>
      </c>
      <c r="G22" s="15">
        <v>1.55E-2</v>
      </c>
      <c r="H22" s="16"/>
      <c r="J22" s="15" t="s">
        <v>230</v>
      </c>
      <c r="K22" s="15">
        <v>2.76E-2</v>
      </c>
    </row>
    <row r="23" spans="1:11" ht="12.75" customHeight="1">
      <c r="A23">
        <v>15</v>
      </c>
      <c r="B23" t="s">
        <v>228</v>
      </c>
      <c r="C23" t="s">
        <v>227</v>
      </c>
      <c r="D23" t="s">
        <v>208</v>
      </c>
      <c r="E23" s="38">
        <v>15790</v>
      </c>
      <c r="F23" s="14">
        <v>113.37220000000001</v>
      </c>
      <c r="G23" s="15">
        <v>1.5300000000000001E-2</v>
      </c>
      <c r="H23" s="16"/>
      <c r="J23" s="15" t="s">
        <v>215</v>
      </c>
      <c r="K23" s="15">
        <v>2.52E-2</v>
      </c>
    </row>
    <row r="24" spans="1:11" ht="12.75" customHeight="1">
      <c r="A24">
        <v>16</v>
      </c>
      <c r="B24" t="s">
        <v>278</v>
      </c>
      <c r="C24" t="s">
        <v>112</v>
      </c>
      <c r="D24" t="s">
        <v>222</v>
      </c>
      <c r="E24" s="38">
        <v>34950</v>
      </c>
      <c r="F24" s="14">
        <v>104.151</v>
      </c>
      <c r="G24" s="15">
        <v>1.3999999999999999E-2</v>
      </c>
      <c r="H24" s="16"/>
      <c r="J24" s="15" t="s">
        <v>218</v>
      </c>
      <c r="K24" s="15">
        <v>1.9099999999999999E-2</v>
      </c>
    </row>
    <row r="25" spans="1:11" ht="12.75" customHeight="1">
      <c r="A25">
        <v>17</v>
      </c>
      <c r="B25" t="s">
        <v>231</v>
      </c>
      <c r="C25" t="s">
        <v>229</v>
      </c>
      <c r="D25" t="s">
        <v>222</v>
      </c>
      <c r="E25" s="38">
        <v>10990</v>
      </c>
      <c r="F25" s="14">
        <v>97.728575000000006</v>
      </c>
      <c r="G25" s="15">
        <v>1.32E-2</v>
      </c>
      <c r="H25" s="16"/>
      <c r="J25" s="15" t="s">
        <v>234</v>
      </c>
      <c r="K25" s="15">
        <v>1.6899999999999998E-2</v>
      </c>
    </row>
    <row r="26" spans="1:11" ht="12.75" customHeight="1">
      <c r="A26">
        <v>18</v>
      </c>
      <c r="B26" t="s">
        <v>237</v>
      </c>
      <c r="C26" t="s">
        <v>236</v>
      </c>
      <c r="D26" t="s">
        <v>218</v>
      </c>
      <c r="E26" s="38">
        <v>25800</v>
      </c>
      <c r="F26" s="14">
        <v>87.616799999999998</v>
      </c>
      <c r="G26" s="15">
        <v>1.18E-2</v>
      </c>
      <c r="H26" s="16"/>
      <c r="J26" s="15" t="s">
        <v>221</v>
      </c>
      <c r="K26" s="15">
        <v>1.61E-2</v>
      </c>
    </row>
    <row r="27" spans="1:11" ht="12.75" customHeight="1">
      <c r="A27">
        <v>19</v>
      </c>
      <c r="B27" t="s">
        <v>256</v>
      </c>
      <c r="C27" t="s">
        <v>255</v>
      </c>
      <c r="D27" t="s">
        <v>208</v>
      </c>
      <c r="E27" s="38">
        <v>4570</v>
      </c>
      <c r="F27" s="14">
        <v>87.556629999999998</v>
      </c>
      <c r="G27" s="15">
        <v>1.18E-2</v>
      </c>
      <c r="H27" s="16"/>
      <c r="J27" s="15" t="s">
        <v>225</v>
      </c>
      <c r="K27" s="15">
        <v>1.47E-2</v>
      </c>
    </row>
    <row r="28" spans="1:11" ht="12.75" customHeight="1">
      <c r="A28">
        <v>20</v>
      </c>
      <c r="B28" t="s">
        <v>269</v>
      </c>
      <c r="C28" t="s">
        <v>71</v>
      </c>
      <c r="D28" t="s">
        <v>191</v>
      </c>
      <c r="E28" s="38">
        <v>16189</v>
      </c>
      <c r="F28" s="14">
        <v>84.530863999999994</v>
      </c>
      <c r="G28" s="15">
        <v>1.1399999999999999E-2</v>
      </c>
      <c r="H28" s="16"/>
      <c r="J28" s="15" t="s">
        <v>233</v>
      </c>
      <c r="K28" s="15">
        <v>1.11E-2</v>
      </c>
    </row>
    <row r="29" spans="1:11" ht="12.75" customHeight="1">
      <c r="A29">
        <v>21</v>
      </c>
      <c r="B29" t="s">
        <v>271</v>
      </c>
      <c r="C29" t="s">
        <v>270</v>
      </c>
      <c r="D29" t="s">
        <v>191</v>
      </c>
      <c r="E29" s="38">
        <v>50240</v>
      </c>
      <c r="F29" s="14">
        <v>82.770399999999995</v>
      </c>
      <c r="G29" s="15">
        <v>1.1200000000000002E-2</v>
      </c>
      <c r="H29" s="16"/>
      <c r="J29" s="15" t="s">
        <v>239</v>
      </c>
      <c r="K29" s="15">
        <v>9.5999999999999992E-3</v>
      </c>
    </row>
    <row r="30" spans="1:11" ht="12.75" customHeight="1">
      <c r="A30">
        <v>22</v>
      </c>
      <c r="B30" t="s">
        <v>235</v>
      </c>
      <c r="C30" t="s">
        <v>232</v>
      </c>
      <c r="D30" s="1" t="s">
        <v>233</v>
      </c>
      <c r="E30" s="38">
        <v>7251</v>
      </c>
      <c r="F30" s="14">
        <v>82.349607000000006</v>
      </c>
      <c r="G30" s="15">
        <v>1.11E-2</v>
      </c>
      <c r="H30" s="16"/>
      <c r="J30" s="15" t="s">
        <v>242</v>
      </c>
      <c r="K30" s="15">
        <v>8.0000000000000002E-3</v>
      </c>
    </row>
    <row r="31" spans="1:11" ht="12.75" customHeight="1">
      <c r="A31">
        <v>23</v>
      </c>
      <c r="B31" t="s">
        <v>301</v>
      </c>
      <c r="C31" t="s">
        <v>300</v>
      </c>
      <c r="D31" t="s">
        <v>230</v>
      </c>
      <c r="E31" s="38">
        <v>2500</v>
      </c>
      <c r="F31" s="14">
        <v>75.147499999999994</v>
      </c>
      <c r="G31" s="15">
        <v>1.01E-2</v>
      </c>
      <c r="H31" s="16"/>
      <c r="J31" s="15" t="s">
        <v>160</v>
      </c>
      <c r="K31" s="15">
        <v>2.9999999999999997E-4</v>
      </c>
    </row>
    <row r="32" spans="1:11" ht="12.75" customHeight="1">
      <c r="A32">
        <v>24</v>
      </c>
      <c r="B32" t="s">
        <v>259</v>
      </c>
      <c r="C32" t="s">
        <v>40</v>
      </c>
      <c r="D32" t="s">
        <v>191</v>
      </c>
      <c r="E32" s="38">
        <v>10500</v>
      </c>
      <c r="F32" s="14">
        <v>71.436750000000004</v>
      </c>
      <c r="G32" s="15">
        <v>9.5999999999999992E-3</v>
      </c>
      <c r="H32" s="16"/>
      <c r="J32" s="15" t="s">
        <v>37</v>
      </c>
      <c r="K32" s="15">
        <v>1.46E-2</v>
      </c>
    </row>
    <row r="33" spans="1:11" ht="12.75" customHeight="1">
      <c r="A33">
        <v>25</v>
      </c>
      <c r="B33" t="s">
        <v>282</v>
      </c>
      <c r="C33" t="s">
        <v>281</v>
      </c>
      <c r="D33" t="s">
        <v>239</v>
      </c>
      <c r="E33" s="38">
        <v>22000</v>
      </c>
      <c r="F33" s="14">
        <v>71.126000000000005</v>
      </c>
      <c r="G33" s="15">
        <v>9.5999999999999992E-3</v>
      </c>
      <c r="H33" s="16"/>
      <c r="J33" s="15"/>
      <c r="K33" s="15"/>
    </row>
    <row r="34" spans="1:11" ht="12.75" customHeight="1">
      <c r="A34">
        <v>26</v>
      </c>
      <c r="B34" t="s">
        <v>303</v>
      </c>
      <c r="C34" t="s">
        <v>302</v>
      </c>
      <c r="D34" t="s">
        <v>194</v>
      </c>
      <c r="E34" s="38">
        <v>11369</v>
      </c>
      <c r="F34" s="14">
        <v>66.514335000000003</v>
      </c>
      <c r="G34" s="15">
        <v>9.0000000000000011E-3</v>
      </c>
      <c r="H34" s="16"/>
    </row>
    <row r="35" spans="1:11" ht="12.75" customHeight="1">
      <c r="A35">
        <v>27</v>
      </c>
      <c r="B35" t="s">
        <v>286</v>
      </c>
      <c r="C35" t="s">
        <v>285</v>
      </c>
      <c r="D35" t="s">
        <v>199</v>
      </c>
      <c r="E35" s="38">
        <v>20000</v>
      </c>
      <c r="F35" s="14">
        <v>65.73</v>
      </c>
      <c r="G35" s="15">
        <v>8.8999999999999999E-3</v>
      </c>
      <c r="H35" s="16"/>
    </row>
    <row r="36" spans="1:11" ht="12.75" customHeight="1">
      <c r="A36">
        <v>28</v>
      </c>
      <c r="B36" t="s">
        <v>273</v>
      </c>
      <c r="C36" t="s">
        <v>272</v>
      </c>
      <c r="D36" t="s">
        <v>234</v>
      </c>
      <c r="E36" s="38">
        <v>194000</v>
      </c>
      <c r="F36" s="14">
        <v>64.989999999999995</v>
      </c>
      <c r="G36" s="15">
        <v>8.8000000000000005E-3</v>
      </c>
      <c r="H36" s="16"/>
    </row>
    <row r="37" spans="1:11" ht="12.75" customHeight="1">
      <c r="A37">
        <v>29</v>
      </c>
      <c r="B37" t="s">
        <v>264</v>
      </c>
      <c r="C37" t="s">
        <v>101</v>
      </c>
      <c r="D37" t="s">
        <v>221</v>
      </c>
      <c r="E37" s="38">
        <v>15000</v>
      </c>
      <c r="F37" s="14">
        <v>63.03</v>
      </c>
      <c r="G37" s="15">
        <v>8.5000000000000006E-3</v>
      </c>
      <c r="H37" s="16"/>
    </row>
    <row r="38" spans="1:11" ht="12.75" customHeight="1">
      <c r="A38">
        <v>30</v>
      </c>
      <c r="B38" t="s">
        <v>263</v>
      </c>
      <c r="C38" t="s">
        <v>262</v>
      </c>
      <c r="D38" t="s">
        <v>234</v>
      </c>
      <c r="E38" s="38">
        <v>26000</v>
      </c>
      <c r="F38" s="14">
        <v>59.826000000000001</v>
      </c>
      <c r="G38" s="15">
        <v>8.1000000000000013E-3</v>
      </c>
      <c r="H38" s="16"/>
    </row>
    <row r="39" spans="1:11" ht="12.75" customHeight="1">
      <c r="A39">
        <v>31</v>
      </c>
      <c r="B39" t="s">
        <v>261</v>
      </c>
      <c r="C39" t="s">
        <v>260</v>
      </c>
      <c r="D39" t="s">
        <v>242</v>
      </c>
      <c r="E39" s="38">
        <v>9500</v>
      </c>
      <c r="F39" s="14">
        <v>59.023499999999999</v>
      </c>
      <c r="G39" s="15">
        <v>8.0000000000000002E-3</v>
      </c>
      <c r="H39" s="16"/>
    </row>
    <row r="40" spans="1:11" ht="12.75" customHeight="1">
      <c r="A40">
        <v>32</v>
      </c>
      <c r="B40" t="s">
        <v>305</v>
      </c>
      <c r="C40" t="s">
        <v>304</v>
      </c>
      <c r="D40" t="s">
        <v>222</v>
      </c>
      <c r="E40" s="38">
        <v>3200</v>
      </c>
      <c r="F40" s="14">
        <v>58.307200000000002</v>
      </c>
      <c r="G40" s="15">
        <v>7.9000000000000008E-3</v>
      </c>
      <c r="H40" s="16"/>
    </row>
    <row r="41" spans="1:11" ht="12.75" customHeight="1">
      <c r="A41">
        <v>33</v>
      </c>
      <c r="B41" t="s">
        <v>223</v>
      </c>
      <c r="C41" t="s">
        <v>220</v>
      </c>
      <c r="D41" t="s">
        <v>221</v>
      </c>
      <c r="E41" s="38">
        <v>14000</v>
      </c>
      <c r="F41" s="14">
        <v>56.686</v>
      </c>
      <c r="G41" s="15">
        <v>7.6E-3</v>
      </c>
      <c r="H41" s="16"/>
    </row>
    <row r="42" spans="1:11" ht="12.75" customHeight="1">
      <c r="A42">
        <v>34</v>
      </c>
      <c r="B42" t="s">
        <v>226</v>
      </c>
      <c r="C42" t="s">
        <v>224</v>
      </c>
      <c r="D42" t="s">
        <v>225</v>
      </c>
      <c r="E42" s="38">
        <v>15500</v>
      </c>
      <c r="F42" s="14">
        <v>54.76925</v>
      </c>
      <c r="G42" s="15">
        <v>7.4000000000000003E-3</v>
      </c>
      <c r="H42" s="16"/>
    </row>
    <row r="43" spans="1:11" ht="12.75" customHeight="1">
      <c r="A43">
        <v>35</v>
      </c>
      <c r="B43" t="s">
        <v>240</v>
      </c>
      <c r="C43" t="s">
        <v>238</v>
      </c>
      <c r="D43" t="s">
        <v>215</v>
      </c>
      <c r="E43" s="38">
        <v>46980</v>
      </c>
      <c r="F43" s="14">
        <v>54.590760000000003</v>
      </c>
      <c r="G43" s="15">
        <v>7.4000000000000003E-3</v>
      </c>
      <c r="H43" s="16"/>
    </row>
    <row r="44" spans="1:11" ht="12.75" customHeight="1">
      <c r="A44">
        <v>36</v>
      </c>
      <c r="B44" t="s">
        <v>275</v>
      </c>
      <c r="C44" t="s">
        <v>274</v>
      </c>
      <c r="D44" t="s">
        <v>218</v>
      </c>
      <c r="E44" s="38">
        <v>48000</v>
      </c>
      <c r="F44" s="14">
        <v>54.216000000000001</v>
      </c>
      <c r="G44" s="15">
        <v>7.3000000000000001E-3</v>
      </c>
      <c r="H44" s="16"/>
    </row>
    <row r="45" spans="1:11" ht="12.75" customHeight="1">
      <c r="A45">
        <v>37</v>
      </c>
      <c r="B45" t="s">
        <v>250</v>
      </c>
      <c r="C45" t="s">
        <v>249</v>
      </c>
      <c r="D45" t="s">
        <v>225</v>
      </c>
      <c r="E45" s="38">
        <v>35000</v>
      </c>
      <c r="F45" s="14">
        <v>54.057499999999997</v>
      </c>
      <c r="G45" s="15">
        <v>7.3000000000000001E-3</v>
      </c>
      <c r="H45" s="16"/>
    </row>
    <row r="46" spans="1:11" ht="12.75" customHeight="1">
      <c r="A46">
        <v>38</v>
      </c>
      <c r="B46" t="s">
        <v>277</v>
      </c>
      <c r="C46" t="s">
        <v>276</v>
      </c>
      <c r="D46" t="s">
        <v>208</v>
      </c>
      <c r="E46" s="38">
        <v>10520</v>
      </c>
      <c r="F46" s="14">
        <v>52.863</v>
      </c>
      <c r="G46" s="15">
        <v>7.0999999999999995E-3</v>
      </c>
      <c r="H46" s="16"/>
    </row>
    <row r="47" spans="1:11" ht="12.75" customHeight="1">
      <c r="A47">
        <v>39</v>
      </c>
      <c r="B47" t="s">
        <v>258</v>
      </c>
      <c r="C47" t="s">
        <v>257</v>
      </c>
      <c r="D47" t="s">
        <v>222</v>
      </c>
      <c r="E47" s="38">
        <v>2700</v>
      </c>
      <c r="F47" s="14">
        <v>42.703200000000002</v>
      </c>
      <c r="G47" s="15">
        <v>5.7999999999999996E-3</v>
      </c>
      <c r="H47" s="16"/>
    </row>
    <row r="48" spans="1:11" ht="12.75" customHeight="1">
      <c r="A48" s="33"/>
      <c r="B48" s="33"/>
      <c r="C48" s="18" t="s">
        <v>79</v>
      </c>
      <c r="D48" s="18"/>
      <c r="E48" s="18"/>
      <c r="F48" s="19">
        <f>SUM(F9:F47)</f>
        <v>5353.11</v>
      </c>
      <c r="G48" s="20">
        <f>SUM(G9:G47)</f>
        <v>0.7219000000000001</v>
      </c>
      <c r="H48" s="21"/>
      <c r="I48" s="29"/>
    </row>
    <row r="49" spans="1:9" ht="12.75" customHeight="1">
      <c r="F49" s="14"/>
      <c r="G49" s="15"/>
      <c r="H49" s="16"/>
    </row>
    <row r="50" spans="1:9" ht="12.75" customHeight="1">
      <c r="C50" s="1" t="s">
        <v>132</v>
      </c>
      <c r="F50" s="14"/>
      <c r="G50" s="15"/>
      <c r="H50" s="16"/>
    </row>
    <row r="51" spans="1:9" ht="12.75" customHeight="1">
      <c r="C51" s="1" t="s">
        <v>133</v>
      </c>
      <c r="F51" s="14"/>
      <c r="G51" s="15"/>
      <c r="H51" s="16"/>
    </row>
    <row r="52" spans="1:9" ht="12.75" customHeight="1">
      <c r="A52">
        <v>40</v>
      </c>
      <c r="B52" t="s">
        <v>307</v>
      </c>
      <c r="C52" t="s">
        <v>306</v>
      </c>
      <c r="D52" t="s">
        <v>145</v>
      </c>
      <c r="E52" s="38">
        <v>50000000</v>
      </c>
      <c r="F52" s="14">
        <v>507.93599999999998</v>
      </c>
      <c r="G52" s="15">
        <v>6.8499999999999991E-2</v>
      </c>
      <c r="H52" s="16">
        <v>44614</v>
      </c>
    </row>
    <row r="53" spans="1:9" ht="12.75" customHeight="1">
      <c r="A53">
        <v>41</v>
      </c>
      <c r="B53" t="s">
        <v>309</v>
      </c>
      <c r="C53" t="s">
        <v>308</v>
      </c>
      <c r="D53" t="s">
        <v>145</v>
      </c>
      <c r="E53" s="38">
        <v>50000000</v>
      </c>
      <c r="F53" s="14">
        <v>507.69600000000003</v>
      </c>
      <c r="G53" s="15">
        <v>6.8499999999999991E-2</v>
      </c>
      <c r="H53" s="16">
        <v>42974</v>
      </c>
    </row>
    <row r="54" spans="1:9" ht="12.75" customHeight="1">
      <c r="A54">
        <v>42</v>
      </c>
      <c r="B54" t="s">
        <v>310</v>
      </c>
      <c r="C54" t="s">
        <v>116</v>
      </c>
      <c r="D54" t="s">
        <v>298</v>
      </c>
      <c r="E54" s="38">
        <v>45000000</v>
      </c>
      <c r="F54" s="14">
        <v>455.62725</v>
      </c>
      <c r="G54" s="15">
        <v>6.1399999999999996E-2</v>
      </c>
      <c r="H54" s="16">
        <v>41869</v>
      </c>
    </row>
    <row r="55" spans="1:9" ht="12.75" customHeight="1">
      <c r="A55">
        <v>43</v>
      </c>
      <c r="B55" t="s">
        <v>311</v>
      </c>
      <c r="C55" t="s">
        <v>163</v>
      </c>
      <c r="D55" t="s">
        <v>145</v>
      </c>
      <c r="E55" s="38">
        <v>25000000</v>
      </c>
      <c r="F55" s="14">
        <v>251.57650000000001</v>
      </c>
      <c r="G55" s="15">
        <v>3.39E-2</v>
      </c>
      <c r="H55" s="16">
        <v>43023</v>
      </c>
    </row>
    <row r="56" spans="1:9" ht="12.75" customHeight="1">
      <c r="A56">
        <v>44</v>
      </c>
      <c r="B56" t="s">
        <v>312</v>
      </c>
      <c r="C56" t="s">
        <v>220</v>
      </c>
      <c r="D56" t="s">
        <v>299</v>
      </c>
      <c r="E56" s="38">
        <v>25000000</v>
      </c>
      <c r="F56" s="14">
        <v>229.3005</v>
      </c>
      <c r="G56" s="15">
        <v>3.0899999999999997E-2</v>
      </c>
      <c r="H56" s="16">
        <v>44674</v>
      </c>
    </row>
    <row r="57" spans="1:9" ht="12.75" customHeight="1">
      <c r="A57">
        <v>45</v>
      </c>
      <c r="B57" t="s">
        <v>296</v>
      </c>
      <c r="C57" t="s">
        <v>255</v>
      </c>
      <c r="D57" t="s">
        <v>160</v>
      </c>
      <c r="E57" s="38">
        <v>220500</v>
      </c>
      <c r="F57" s="14">
        <v>2.2081249999999999</v>
      </c>
      <c r="G57" s="15">
        <v>2.9999999999999997E-4</v>
      </c>
      <c r="H57" s="16">
        <v>41722</v>
      </c>
    </row>
    <row r="58" spans="1:9" ht="12.75" customHeight="1">
      <c r="A58" s="33"/>
      <c r="B58" s="33"/>
      <c r="C58" s="18" t="s">
        <v>79</v>
      </c>
      <c r="D58" s="18"/>
      <c r="E58" s="18"/>
      <c r="F58" s="19">
        <f>SUM(F52:F57)</f>
        <v>1954.3443750000004</v>
      </c>
      <c r="G58" s="20">
        <f>SUM(G52:G57)</f>
        <v>0.26349999999999996</v>
      </c>
      <c r="H58" s="21"/>
      <c r="I58" s="29"/>
    </row>
    <row r="59" spans="1:9" ht="12.75" customHeight="1">
      <c r="F59" s="14"/>
      <c r="G59" s="15"/>
      <c r="H59" s="16"/>
    </row>
    <row r="60" spans="1:9" ht="12.75" customHeight="1">
      <c r="C60" s="1" t="s">
        <v>135</v>
      </c>
      <c r="F60" s="14">
        <v>9.9978770000000008</v>
      </c>
      <c r="G60" s="15">
        <v>1.2999999999999999E-3</v>
      </c>
      <c r="H60" s="16"/>
    </row>
    <row r="61" spans="1:9" ht="12.75" customHeight="1">
      <c r="A61" s="33"/>
      <c r="B61" s="33"/>
      <c r="C61" s="18" t="s">
        <v>79</v>
      </c>
      <c r="D61" s="18"/>
      <c r="E61" s="18"/>
      <c r="F61" s="19">
        <f>SUM(F60:F60)</f>
        <v>9.9978770000000008</v>
      </c>
      <c r="G61" s="20">
        <f>SUM(G60:G60)</f>
        <v>1.2999999999999999E-3</v>
      </c>
      <c r="H61" s="21"/>
      <c r="I61" s="29"/>
    </row>
    <row r="62" spans="1:9" ht="12.75" customHeight="1">
      <c r="F62" s="14"/>
      <c r="G62" s="15"/>
      <c r="H62" s="16"/>
    </row>
    <row r="63" spans="1:9" ht="12.75" customHeight="1">
      <c r="C63" s="1" t="s">
        <v>136</v>
      </c>
      <c r="F63" s="14"/>
      <c r="G63" s="15"/>
      <c r="H63" s="16"/>
    </row>
    <row r="64" spans="1:9" ht="12.75" customHeight="1">
      <c r="C64" s="1" t="s">
        <v>137</v>
      </c>
      <c r="F64" s="14">
        <v>98.098000999999996</v>
      </c>
      <c r="G64" s="15">
        <v>1.3300000000000001E-2</v>
      </c>
      <c r="H64" s="16"/>
    </row>
    <row r="65" spans="1:9" ht="12.75" customHeight="1">
      <c r="A65" s="33"/>
      <c r="B65" s="33"/>
      <c r="C65" s="18" t="s">
        <v>79</v>
      </c>
      <c r="D65" s="18"/>
      <c r="E65" s="18"/>
      <c r="F65" s="19">
        <f>SUM(F64:F64)</f>
        <v>98.098000999999996</v>
      </c>
      <c r="G65" s="20">
        <f>SUM(G64:G64)</f>
        <v>1.3300000000000001E-2</v>
      </c>
      <c r="H65" s="21"/>
      <c r="I65" s="29"/>
    </row>
    <row r="66" spans="1:9" ht="12.75" customHeight="1">
      <c r="A66" s="34"/>
      <c r="B66" s="34"/>
      <c r="C66" s="22" t="s">
        <v>138</v>
      </c>
      <c r="D66" s="22"/>
      <c r="E66" s="22"/>
      <c r="F66" s="23">
        <f>SUM(F48,F58,F61,F65)</f>
        <v>7415.5502530000003</v>
      </c>
      <c r="G66" s="24">
        <f>SUM(G48,G58,G61,G65)</f>
        <v>1</v>
      </c>
      <c r="H66" s="25"/>
      <c r="I66" s="30"/>
    </row>
    <row r="67" spans="1:9" ht="12.75" customHeight="1"/>
    <row r="68" spans="1:9" ht="12.75" customHeight="1">
      <c r="C68" s="1" t="s">
        <v>139</v>
      </c>
    </row>
    <row r="69" spans="1:9" ht="12.75" customHeight="1">
      <c r="C69" s="1" t="s">
        <v>386</v>
      </c>
    </row>
    <row r="70" spans="1:9" ht="12.75" customHeight="1">
      <c r="C70" s="1" t="s">
        <v>140</v>
      </c>
    </row>
    <row r="71" spans="1:9" ht="12.75" customHeight="1"/>
    <row r="72" spans="1:9" ht="12.75" customHeight="1"/>
    <row r="73" spans="1:9" ht="12.75" customHeight="1">
      <c r="C73" s="41" t="s">
        <v>389</v>
      </c>
      <c r="D73" s="46"/>
      <c r="E73" s="41"/>
      <c r="F73" s="59"/>
      <c r="G73" s="60"/>
      <c r="H73" s="75"/>
      <c r="I73" s="61"/>
    </row>
    <row r="74" spans="1:9" ht="12.75" customHeight="1">
      <c r="C74" s="41" t="s">
        <v>413</v>
      </c>
      <c r="D74" s="46" t="s">
        <v>391</v>
      </c>
      <c r="E74" s="41"/>
      <c r="F74" s="59"/>
      <c r="G74" s="60"/>
      <c r="H74" s="75"/>
      <c r="I74" s="61"/>
    </row>
    <row r="75" spans="1:9" ht="12.75" customHeight="1">
      <c r="C75" s="41" t="s">
        <v>392</v>
      </c>
      <c r="D75" s="46"/>
      <c r="E75" s="41"/>
      <c r="F75" s="59"/>
      <c r="G75" s="60"/>
      <c r="H75" s="75"/>
      <c r="I75" s="61"/>
    </row>
    <row r="76" spans="1:9" ht="12.75" customHeight="1">
      <c r="C76" s="44" t="s">
        <v>393</v>
      </c>
      <c r="D76" s="62">
        <v>10.210000000000001</v>
      </c>
      <c r="E76" s="49"/>
      <c r="F76" s="59"/>
      <c r="G76" s="60"/>
      <c r="H76" s="75"/>
      <c r="I76" s="61"/>
    </row>
    <row r="77" spans="1:9" ht="12.75" customHeight="1">
      <c r="C77" s="44" t="s">
        <v>414</v>
      </c>
      <c r="D77" s="62">
        <v>10.210000000000001</v>
      </c>
      <c r="E77" s="49"/>
      <c r="F77" s="59"/>
      <c r="G77" s="60"/>
      <c r="H77" s="75"/>
      <c r="I77" s="61"/>
    </row>
    <row r="78" spans="1:9" ht="12.75" customHeight="1">
      <c r="C78" s="44" t="s">
        <v>398</v>
      </c>
      <c r="D78" s="62"/>
      <c r="E78" s="49"/>
      <c r="F78" s="63"/>
      <c r="G78" s="64"/>
      <c r="H78" s="73"/>
      <c r="I78" s="61"/>
    </row>
    <row r="79" spans="1:9" ht="12.75" customHeight="1">
      <c r="C79" s="44" t="s">
        <v>462</v>
      </c>
      <c r="D79" s="62">
        <v>10.293162000000001</v>
      </c>
      <c r="E79" s="49"/>
      <c r="F79" s="59"/>
      <c r="G79" s="60"/>
      <c r="H79" s="75"/>
      <c r="I79" s="61"/>
    </row>
    <row r="80" spans="1:9" ht="12.75" customHeight="1">
      <c r="C80" s="44" t="s">
        <v>478</v>
      </c>
      <c r="D80" s="62">
        <v>10.293635</v>
      </c>
      <c r="E80" s="49"/>
      <c r="F80" s="59"/>
      <c r="G80" s="60"/>
      <c r="H80" s="75"/>
      <c r="I80" s="61"/>
    </row>
    <row r="81" spans="3:9" ht="12.75" customHeight="1">
      <c r="C81" s="44" t="s">
        <v>467</v>
      </c>
      <c r="D81" s="62">
        <v>10.291828000000001</v>
      </c>
      <c r="E81" s="49"/>
      <c r="F81" s="59"/>
      <c r="G81" s="60"/>
      <c r="H81" s="75"/>
      <c r="I81" s="61"/>
    </row>
    <row r="82" spans="3:9" ht="12.75" customHeight="1">
      <c r="C82" s="44" t="s">
        <v>480</v>
      </c>
      <c r="D82" s="62">
        <v>10.292108000000001</v>
      </c>
      <c r="E82" s="49"/>
      <c r="F82" s="59"/>
      <c r="G82" s="60"/>
      <c r="H82" s="75"/>
      <c r="I82" s="61"/>
    </row>
    <row r="83" spans="3:9" ht="12.75" customHeight="1">
      <c r="C83" s="41" t="s">
        <v>399</v>
      </c>
      <c r="D83" s="58" t="s">
        <v>391</v>
      </c>
      <c r="E83" s="49"/>
      <c r="F83" s="59"/>
      <c r="G83" s="60"/>
      <c r="H83" s="61"/>
      <c r="I83" s="41"/>
    </row>
    <row r="84" spans="3:9" ht="12.75" customHeight="1">
      <c r="C84" s="65" t="s">
        <v>458</v>
      </c>
      <c r="D84" s="49"/>
      <c r="E84" s="65"/>
      <c r="F84" s="49"/>
      <c r="G84" s="49"/>
      <c r="H84" s="49"/>
      <c r="I84" s="49"/>
    </row>
    <row r="85" spans="3:9" ht="12.75" customHeight="1">
      <c r="C85" s="66" t="s">
        <v>415</v>
      </c>
      <c r="D85" s="66" t="s">
        <v>416</v>
      </c>
      <c r="E85" s="66" t="s">
        <v>417</v>
      </c>
      <c r="F85" s="66" t="s">
        <v>418</v>
      </c>
      <c r="G85" s="66" t="s">
        <v>419</v>
      </c>
      <c r="H85" s="66" t="s">
        <v>420</v>
      </c>
      <c r="I85" s="66" t="s">
        <v>421</v>
      </c>
    </row>
    <row r="86" spans="3:9" ht="12.75" customHeight="1">
      <c r="C86" s="49" t="s">
        <v>422</v>
      </c>
      <c r="D86" s="67" t="s">
        <v>391</v>
      </c>
      <c r="E86" s="67" t="s">
        <v>391</v>
      </c>
      <c r="F86" s="67" t="s">
        <v>391</v>
      </c>
      <c r="G86" s="67" t="s">
        <v>391</v>
      </c>
      <c r="H86" s="67" t="s">
        <v>391</v>
      </c>
      <c r="I86" s="67" t="s">
        <v>391</v>
      </c>
    </row>
    <row r="87" spans="3:9" ht="12.75" customHeight="1">
      <c r="C87" s="49" t="s">
        <v>423</v>
      </c>
      <c r="D87" s="67" t="s">
        <v>391</v>
      </c>
      <c r="E87" s="67" t="s">
        <v>391</v>
      </c>
      <c r="F87" s="67" t="s">
        <v>391</v>
      </c>
      <c r="G87" s="67" t="s">
        <v>391</v>
      </c>
      <c r="H87" s="67" t="s">
        <v>391</v>
      </c>
      <c r="I87" s="67" t="s">
        <v>391</v>
      </c>
    </row>
    <row r="88" spans="3:9" ht="12.75" customHeight="1">
      <c r="C88" s="68"/>
      <c r="D88" s="62"/>
      <c r="E88" s="49"/>
      <c r="F88" s="63"/>
      <c r="G88" s="64"/>
      <c r="H88" s="49"/>
      <c r="I88" s="49"/>
    </row>
    <row r="89" spans="3:9" ht="12.75" customHeight="1">
      <c r="C89" s="65" t="s">
        <v>459</v>
      </c>
      <c r="D89" s="49"/>
      <c r="E89" s="49"/>
      <c r="F89" s="49"/>
      <c r="G89" s="49"/>
      <c r="H89" s="49"/>
      <c r="I89" s="49"/>
    </row>
    <row r="90" spans="3:9" ht="12.75" customHeight="1">
      <c r="C90" s="66" t="s">
        <v>415</v>
      </c>
      <c r="D90" s="66" t="s">
        <v>416</v>
      </c>
      <c r="E90" s="66" t="s">
        <v>424</v>
      </c>
      <c r="F90" s="66" t="s">
        <v>425</v>
      </c>
      <c r="G90" s="66" t="s">
        <v>426</v>
      </c>
      <c r="H90" s="66" t="s">
        <v>427</v>
      </c>
      <c r="I90" s="49"/>
    </row>
    <row r="91" spans="3:9" ht="12.75" customHeight="1">
      <c r="C91" s="49" t="s">
        <v>422</v>
      </c>
      <c r="D91" s="67" t="s">
        <v>391</v>
      </c>
      <c r="E91" s="67"/>
      <c r="F91" s="67" t="s">
        <v>391</v>
      </c>
      <c r="G91" s="67" t="s">
        <v>391</v>
      </c>
      <c r="H91" s="67" t="s">
        <v>391</v>
      </c>
      <c r="I91" s="49"/>
    </row>
    <row r="92" spans="3:9" ht="12.75" customHeight="1">
      <c r="C92" s="49" t="s">
        <v>423</v>
      </c>
      <c r="D92" s="67" t="s">
        <v>391</v>
      </c>
      <c r="E92" s="67"/>
      <c r="F92" s="67" t="s">
        <v>391</v>
      </c>
      <c r="G92" s="67" t="s">
        <v>391</v>
      </c>
      <c r="H92" s="67" t="s">
        <v>391</v>
      </c>
      <c r="I92" s="69"/>
    </row>
    <row r="93" spans="3:9" ht="12.75" customHeight="1">
      <c r="C93" s="70"/>
      <c r="D93" s="71"/>
      <c r="E93" s="71"/>
      <c r="F93" s="71"/>
      <c r="G93" s="70"/>
      <c r="H93" s="72"/>
      <c r="I93" s="49"/>
    </row>
    <row r="94" spans="3:9" ht="12.75" customHeight="1">
      <c r="C94" s="65" t="s">
        <v>460</v>
      </c>
      <c r="D94" s="49"/>
      <c r="E94" s="65"/>
      <c r="F94" s="49"/>
      <c r="G94" s="49"/>
      <c r="H94" s="49"/>
      <c r="I94" s="49"/>
    </row>
    <row r="95" spans="3:9" ht="12.75" customHeight="1">
      <c r="C95" s="66" t="s">
        <v>415</v>
      </c>
      <c r="D95" s="66" t="s">
        <v>416</v>
      </c>
      <c r="E95" s="66" t="s">
        <v>417</v>
      </c>
      <c r="F95" s="66" t="s">
        <v>428</v>
      </c>
      <c r="G95" s="66" t="s">
        <v>429</v>
      </c>
      <c r="H95" s="66" t="s">
        <v>430</v>
      </c>
      <c r="I95" s="49"/>
    </row>
    <row r="96" spans="3:9" ht="12.75" customHeight="1">
      <c r="C96" s="49" t="s">
        <v>422</v>
      </c>
      <c r="D96" s="67" t="s">
        <v>391</v>
      </c>
      <c r="E96" s="67" t="s">
        <v>391</v>
      </c>
      <c r="F96" s="67" t="s">
        <v>391</v>
      </c>
      <c r="G96" s="67" t="s">
        <v>391</v>
      </c>
      <c r="H96" s="67" t="s">
        <v>391</v>
      </c>
      <c r="I96" s="49"/>
    </row>
    <row r="97" spans="3:9" ht="12.75" customHeight="1">
      <c r="C97" s="49" t="s">
        <v>423</v>
      </c>
      <c r="D97" s="67" t="s">
        <v>391</v>
      </c>
      <c r="E97" s="67" t="s">
        <v>391</v>
      </c>
      <c r="F97" s="67" t="s">
        <v>391</v>
      </c>
      <c r="G97" s="67" t="s">
        <v>391</v>
      </c>
      <c r="H97" s="67" t="s">
        <v>391</v>
      </c>
      <c r="I97" s="49"/>
    </row>
    <row r="98" spans="3:9" ht="12.75" customHeight="1">
      <c r="C98" s="70"/>
      <c r="D98" s="71"/>
      <c r="E98" s="71"/>
      <c r="F98" s="71"/>
      <c r="G98" s="70"/>
      <c r="H98" s="72"/>
      <c r="I98" s="49"/>
    </row>
    <row r="99" spans="3:9" ht="12.75" customHeight="1">
      <c r="C99" s="65" t="s">
        <v>461</v>
      </c>
      <c r="D99" s="49"/>
      <c r="E99" s="73"/>
      <c r="F99" s="49"/>
      <c r="G99" s="49"/>
      <c r="H99" s="72"/>
      <c r="I99" s="49"/>
    </row>
    <row r="100" spans="3:9" ht="12.75" customHeight="1">
      <c r="C100" s="66" t="s">
        <v>415</v>
      </c>
      <c r="D100" s="66" t="s">
        <v>416</v>
      </c>
      <c r="E100" s="66" t="s">
        <v>431</v>
      </c>
      <c r="F100" s="66" t="s">
        <v>432</v>
      </c>
      <c r="G100" s="66" t="s">
        <v>433</v>
      </c>
      <c r="H100" s="66" t="s">
        <v>427</v>
      </c>
      <c r="I100" s="49"/>
    </row>
    <row r="101" spans="3:9" ht="12.75" customHeight="1">
      <c r="C101" s="49" t="s">
        <v>422</v>
      </c>
      <c r="D101" s="67" t="s">
        <v>391</v>
      </c>
      <c r="E101" s="67" t="s">
        <v>391</v>
      </c>
      <c r="F101" s="67" t="s">
        <v>391</v>
      </c>
      <c r="G101" s="67" t="s">
        <v>391</v>
      </c>
      <c r="H101" s="67" t="s">
        <v>391</v>
      </c>
      <c r="I101" s="49"/>
    </row>
    <row r="102" spans="3:9" ht="12.75" customHeight="1">
      <c r="C102" s="49" t="s">
        <v>423</v>
      </c>
      <c r="D102" s="67" t="s">
        <v>391</v>
      </c>
      <c r="E102" s="67" t="s">
        <v>391</v>
      </c>
      <c r="F102" s="67" t="s">
        <v>391</v>
      </c>
      <c r="G102" s="67" t="s">
        <v>391</v>
      </c>
      <c r="H102" s="67" t="s">
        <v>391</v>
      </c>
      <c r="I102" s="49"/>
    </row>
    <row r="103" spans="3:9" ht="12.75" customHeight="1">
      <c r="C103" s="41" t="s">
        <v>399</v>
      </c>
      <c r="D103" s="58" t="s">
        <v>391</v>
      </c>
      <c r="E103" s="49"/>
      <c r="F103" s="59"/>
      <c r="G103" s="60"/>
      <c r="H103" s="75"/>
      <c r="I103" s="61"/>
    </row>
    <row r="104" spans="3:9" ht="12.75" customHeight="1">
      <c r="C104" s="49" t="s">
        <v>440</v>
      </c>
      <c r="D104" s="58" t="s">
        <v>391</v>
      </c>
      <c r="E104" s="49"/>
      <c r="F104" s="59"/>
      <c r="G104" s="60"/>
      <c r="H104" s="75"/>
      <c r="I104" s="61"/>
    </row>
    <row r="105" spans="3:9" ht="12.75" customHeight="1">
      <c r="C105" s="41" t="s">
        <v>441</v>
      </c>
      <c r="D105" s="58" t="s">
        <v>391</v>
      </c>
      <c r="E105" s="49"/>
      <c r="F105" s="59"/>
      <c r="G105" s="60"/>
      <c r="H105" s="75"/>
      <c r="I105" s="61"/>
    </row>
    <row r="106" spans="3:9" ht="12.75" customHeight="1">
      <c r="C106" s="49" t="s">
        <v>435</v>
      </c>
      <c r="D106" s="76">
        <v>1.7468120419765105</v>
      </c>
      <c r="E106" s="49"/>
      <c r="F106" s="59"/>
      <c r="G106" s="60"/>
      <c r="H106" s="75"/>
      <c r="I106" s="61"/>
    </row>
    <row r="107" spans="3:9" ht="12.75" customHeight="1">
      <c r="C107" s="49" t="s">
        <v>442</v>
      </c>
      <c r="D107" s="49"/>
      <c r="E107" s="49"/>
      <c r="F107" s="59"/>
      <c r="G107" s="60"/>
      <c r="H107" s="75"/>
      <c r="I107" s="61"/>
    </row>
    <row r="108" spans="3:9" ht="12.75" customHeight="1">
      <c r="C108" s="50" t="s">
        <v>404</v>
      </c>
      <c r="D108" s="74" t="s">
        <v>405</v>
      </c>
      <c r="E108" s="74" t="s">
        <v>406</v>
      </c>
      <c r="F108" s="59"/>
      <c r="G108" s="60"/>
      <c r="H108" s="75"/>
      <c r="I108" s="61"/>
    </row>
    <row r="109" spans="3:9" ht="12.75" customHeight="1">
      <c r="C109" s="44" t="s">
        <v>481</v>
      </c>
      <c r="D109" s="53" t="s">
        <v>438</v>
      </c>
      <c r="E109" s="53" t="s">
        <v>438</v>
      </c>
      <c r="F109" s="59"/>
      <c r="G109" s="60"/>
      <c r="H109" s="75"/>
      <c r="I109" s="61"/>
    </row>
    <row r="110" spans="3:9" ht="12.75" customHeight="1">
      <c r="C110" s="44" t="s">
        <v>482</v>
      </c>
      <c r="D110" s="53"/>
      <c r="E110" s="53"/>
      <c r="F110" s="59"/>
      <c r="G110" s="60"/>
      <c r="H110" s="75"/>
      <c r="I110" s="61"/>
    </row>
    <row r="111" spans="3:9" ht="12.75" customHeight="1">
      <c r="C111" s="44"/>
      <c r="D111" s="53"/>
      <c r="E111" s="53"/>
      <c r="F111" s="59"/>
      <c r="G111" s="60"/>
      <c r="H111" s="75"/>
      <c r="I111" s="61"/>
    </row>
    <row r="112" spans="3:9" ht="12.75" customHeight="1">
      <c r="C112" s="49" t="s">
        <v>439</v>
      </c>
      <c r="D112" s="49"/>
      <c r="E112" s="49"/>
      <c r="F112" s="59"/>
      <c r="G112" s="60"/>
      <c r="H112" s="73"/>
      <c r="I112" s="61"/>
    </row>
  </sheetData>
  <mergeCells count="1">
    <mergeCell ref="C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5"/>
  <sheetViews>
    <sheetView topLeftCell="A52" workbookViewId="0">
      <selection activeCell="F61" sqref="F61"/>
    </sheetView>
  </sheetViews>
  <sheetFormatPr defaultColWidth="9.140625" defaultRowHeight="12.75"/>
  <cols>
    <col min="1" max="1" width="7.5703125" customWidth="1"/>
    <col min="2" max="2" width="14.5703125" customWidth="1"/>
    <col min="3" max="3" width="47.710937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7109375" style="27" customWidth="1"/>
  </cols>
  <sheetData>
    <row r="1" spans="1:12" ht="18.75">
      <c r="A1" s="2"/>
      <c r="B1" s="2"/>
      <c r="C1" s="87" t="s">
        <v>313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315</v>
      </c>
      <c r="C9" t="s">
        <v>314</v>
      </c>
      <c r="D9" t="s">
        <v>21</v>
      </c>
      <c r="E9" s="39">
        <v>100000000</v>
      </c>
      <c r="F9" s="14">
        <v>927.125</v>
      </c>
      <c r="G9" s="85">
        <v>8.9099999999999999E-2</v>
      </c>
      <c r="H9" s="16">
        <v>41628</v>
      </c>
    </row>
    <row r="10" spans="1:12" ht="12.75" customHeight="1">
      <c r="A10">
        <v>2</v>
      </c>
      <c r="B10" t="s">
        <v>152</v>
      </c>
      <c r="C10" t="s">
        <v>150</v>
      </c>
      <c r="D10" t="s">
        <v>23</v>
      </c>
      <c r="E10" s="39">
        <v>50000000</v>
      </c>
      <c r="F10" s="14">
        <v>489.99099999999999</v>
      </c>
      <c r="G10" s="85">
        <v>4.7100000000000003E-2</v>
      </c>
      <c r="H10" s="16">
        <v>41393</v>
      </c>
      <c r="J10" s="17" t="s">
        <v>16</v>
      </c>
      <c r="K10" s="37" t="s">
        <v>17</v>
      </c>
    </row>
    <row r="11" spans="1:12" ht="12.75" customHeight="1">
      <c r="A11">
        <v>3</v>
      </c>
      <c r="B11" t="s">
        <v>316</v>
      </c>
      <c r="C11" t="s">
        <v>40</v>
      </c>
      <c r="D11" t="s">
        <v>13</v>
      </c>
      <c r="E11" s="39">
        <v>50000000</v>
      </c>
      <c r="F11" s="14">
        <v>478.01949999999999</v>
      </c>
      <c r="G11" s="85">
        <v>4.5899999999999996E-2</v>
      </c>
      <c r="H11" s="16">
        <v>41494</v>
      </c>
      <c r="J11" s="15" t="s">
        <v>145</v>
      </c>
      <c r="K11" s="36">
        <v>0.53469999999999995</v>
      </c>
    </row>
    <row r="12" spans="1:12" ht="12.75" customHeight="1">
      <c r="A12" s="33"/>
      <c r="B12" s="33"/>
      <c r="C12" s="18" t="s">
        <v>79</v>
      </c>
      <c r="D12" s="18"/>
      <c r="E12" s="18"/>
      <c r="F12" s="19">
        <f>SUM(F9:F11)</f>
        <v>1895.1354999999999</v>
      </c>
      <c r="G12" s="20">
        <f>SUM(G9:G11)</f>
        <v>0.18209999999999998</v>
      </c>
      <c r="H12" s="21"/>
      <c r="I12" s="29"/>
      <c r="J12" s="15" t="s">
        <v>23</v>
      </c>
      <c r="K12" s="36">
        <v>0.13830000000000001</v>
      </c>
    </row>
    <row r="13" spans="1:12" ht="12.75" customHeight="1">
      <c r="F13" s="14"/>
      <c r="G13" s="15"/>
      <c r="H13" s="16"/>
      <c r="J13" s="15" t="s">
        <v>299</v>
      </c>
      <c r="K13" s="36">
        <v>9.6799999999999997E-2</v>
      </c>
    </row>
    <row r="14" spans="1:12" ht="12.75" customHeight="1">
      <c r="C14" s="1" t="s">
        <v>80</v>
      </c>
      <c r="F14" s="14"/>
      <c r="G14" s="15"/>
      <c r="H14" s="16"/>
      <c r="J14" s="15" t="s">
        <v>21</v>
      </c>
      <c r="K14" s="36">
        <v>8.9099999999999999E-2</v>
      </c>
    </row>
    <row r="15" spans="1:12" ht="12.75" customHeight="1">
      <c r="A15">
        <v>4</v>
      </c>
      <c r="B15" t="s">
        <v>319</v>
      </c>
      <c r="C15" t="s">
        <v>317</v>
      </c>
      <c r="D15" t="s">
        <v>23</v>
      </c>
      <c r="E15" s="39">
        <v>100000000</v>
      </c>
      <c r="F15" s="14">
        <v>948.92399999999998</v>
      </c>
      <c r="G15" s="85">
        <v>9.1199999999999989E-2</v>
      </c>
      <c r="H15" s="16">
        <v>41515</v>
      </c>
      <c r="J15" s="15" t="s">
        <v>318</v>
      </c>
      <c r="K15" s="36">
        <v>4.7500000000000001E-2</v>
      </c>
    </row>
    <row r="16" spans="1:12" ht="12.75" customHeight="1">
      <c r="A16" s="33"/>
      <c r="B16" s="33"/>
      <c r="C16" s="18" t="s">
        <v>79</v>
      </c>
      <c r="D16" s="18"/>
      <c r="E16" s="18"/>
      <c r="F16" s="19">
        <f>SUM(F15:F15)</f>
        <v>948.92399999999998</v>
      </c>
      <c r="G16" s="20">
        <f>SUM(G15:G15)</f>
        <v>9.1199999999999989E-2</v>
      </c>
      <c r="H16" s="21"/>
      <c r="I16" s="29"/>
      <c r="J16" s="15" t="s">
        <v>13</v>
      </c>
      <c r="K16" s="36">
        <v>4.5899999999999996E-2</v>
      </c>
    </row>
    <row r="17" spans="1:11" ht="12.75" customHeight="1">
      <c r="F17" s="14"/>
      <c r="G17" s="15"/>
      <c r="H17" s="16"/>
      <c r="J17" s="15" t="s">
        <v>37</v>
      </c>
      <c r="K17" s="36">
        <v>4.7699999999999992E-2</v>
      </c>
    </row>
    <row r="18" spans="1:11" ht="12.75" customHeight="1">
      <c r="C18" s="1" t="s">
        <v>132</v>
      </c>
      <c r="F18" s="14"/>
      <c r="G18" s="15"/>
      <c r="H18" s="16"/>
    </row>
    <row r="19" spans="1:11" ht="12.75" customHeight="1">
      <c r="C19" s="1" t="s">
        <v>133</v>
      </c>
      <c r="F19" s="14"/>
      <c r="G19" s="15"/>
      <c r="H19" s="16"/>
    </row>
    <row r="20" spans="1:11" ht="12.75" customHeight="1">
      <c r="A20">
        <v>5</v>
      </c>
      <c r="B20" t="s">
        <v>309</v>
      </c>
      <c r="C20" t="s">
        <v>308</v>
      </c>
      <c r="D20" t="s">
        <v>145</v>
      </c>
      <c r="E20" s="38">
        <v>100000000</v>
      </c>
      <c r="F20" s="14">
        <v>1015.3920000000001</v>
      </c>
      <c r="G20" s="85">
        <v>9.7599999999999992E-2</v>
      </c>
      <c r="H20" s="16">
        <v>42974</v>
      </c>
    </row>
    <row r="21" spans="1:11" ht="12.75" customHeight="1">
      <c r="A21">
        <v>6</v>
      </c>
      <c r="B21" t="s">
        <v>321</v>
      </c>
      <c r="C21" t="s">
        <v>320</v>
      </c>
      <c r="D21" t="s">
        <v>299</v>
      </c>
      <c r="E21" s="38">
        <v>100000000</v>
      </c>
      <c r="F21" s="14">
        <v>1007.919</v>
      </c>
      <c r="G21" s="85">
        <v>9.6799999999999997E-2</v>
      </c>
      <c r="H21" s="16">
        <v>41877</v>
      </c>
    </row>
    <row r="22" spans="1:11" ht="12.75" customHeight="1">
      <c r="A22">
        <v>7</v>
      </c>
      <c r="B22" t="s">
        <v>322</v>
      </c>
      <c r="C22" t="s">
        <v>170</v>
      </c>
      <c r="D22" t="s">
        <v>145</v>
      </c>
      <c r="E22" s="38">
        <v>50000000</v>
      </c>
      <c r="F22" s="14">
        <v>512.59849999999994</v>
      </c>
      <c r="G22" s="85">
        <v>4.9299999999999997E-2</v>
      </c>
      <c r="H22" s="16">
        <v>42527</v>
      </c>
    </row>
    <row r="23" spans="1:11" ht="12.75" customHeight="1">
      <c r="A23">
        <v>8</v>
      </c>
      <c r="B23" t="s">
        <v>323</v>
      </c>
      <c r="C23" t="s">
        <v>170</v>
      </c>
      <c r="D23" t="s">
        <v>145</v>
      </c>
      <c r="E23" s="38">
        <v>50000000</v>
      </c>
      <c r="F23" s="14">
        <v>510.49900000000002</v>
      </c>
      <c r="G23" s="85">
        <v>4.9100000000000005E-2</v>
      </c>
      <c r="H23" s="16">
        <v>42898</v>
      </c>
    </row>
    <row r="24" spans="1:11" ht="12.75" customHeight="1">
      <c r="A24">
        <v>9</v>
      </c>
      <c r="B24" t="s">
        <v>324</v>
      </c>
      <c r="C24" t="s">
        <v>163</v>
      </c>
      <c r="D24" t="s">
        <v>145</v>
      </c>
      <c r="E24" s="38">
        <v>50000000</v>
      </c>
      <c r="F24" s="14">
        <v>509.68549999999999</v>
      </c>
      <c r="G24" s="85">
        <v>4.9000000000000002E-2</v>
      </c>
      <c r="H24" s="16">
        <v>42968</v>
      </c>
    </row>
    <row r="25" spans="1:11" ht="12.75" customHeight="1">
      <c r="A25">
        <v>10</v>
      </c>
      <c r="B25" t="s">
        <v>325</v>
      </c>
      <c r="C25" t="s">
        <v>176</v>
      </c>
      <c r="D25" t="s">
        <v>145</v>
      </c>
      <c r="E25" s="38">
        <v>50000000</v>
      </c>
      <c r="F25" s="14">
        <v>503.47899999999998</v>
      </c>
      <c r="G25" s="85">
        <v>4.8399999999999999E-2</v>
      </c>
      <c r="H25" s="16">
        <v>41776</v>
      </c>
    </row>
    <row r="26" spans="1:11" ht="12.75" customHeight="1">
      <c r="A26">
        <v>11</v>
      </c>
      <c r="B26" t="s">
        <v>311</v>
      </c>
      <c r="C26" t="s">
        <v>163</v>
      </c>
      <c r="D26" t="s">
        <v>145</v>
      </c>
      <c r="E26" s="38">
        <v>50000000</v>
      </c>
      <c r="F26" s="14">
        <v>503.15300000000002</v>
      </c>
      <c r="G26" s="85">
        <v>4.8300000000000003E-2</v>
      </c>
      <c r="H26" s="16">
        <v>43023</v>
      </c>
    </row>
    <row r="27" spans="1:11" ht="12.75" customHeight="1">
      <c r="A27">
        <v>12</v>
      </c>
      <c r="B27" t="s">
        <v>326</v>
      </c>
      <c r="C27" t="s">
        <v>83</v>
      </c>
      <c r="D27" t="s">
        <v>145</v>
      </c>
      <c r="E27" s="38">
        <v>50000000</v>
      </c>
      <c r="F27" s="14">
        <v>502.95049999999998</v>
      </c>
      <c r="G27" s="85">
        <v>4.8300000000000003E-2</v>
      </c>
      <c r="H27" s="16">
        <v>41867</v>
      </c>
    </row>
    <row r="28" spans="1:11" ht="12.75" customHeight="1">
      <c r="A28">
        <v>13</v>
      </c>
      <c r="B28" t="s">
        <v>177</v>
      </c>
      <c r="C28" t="s">
        <v>176</v>
      </c>
      <c r="D28" t="s">
        <v>145</v>
      </c>
      <c r="E28" s="38">
        <v>50000000</v>
      </c>
      <c r="F28" s="14">
        <v>500.64949999999999</v>
      </c>
      <c r="G28" s="85">
        <v>4.8099999999999997E-2</v>
      </c>
      <c r="H28" s="16">
        <v>41432</v>
      </c>
    </row>
    <row r="29" spans="1:11" ht="12.75" customHeight="1">
      <c r="A29">
        <v>14</v>
      </c>
      <c r="B29" t="s">
        <v>327</v>
      </c>
      <c r="C29" t="s">
        <v>306</v>
      </c>
      <c r="D29" t="s">
        <v>145</v>
      </c>
      <c r="E29" s="38">
        <v>50000000</v>
      </c>
      <c r="F29" s="14">
        <v>500.38200000000001</v>
      </c>
      <c r="G29" s="85">
        <v>4.8099999999999997E-2</v>
      </c>
      <c r="H29" s="16">
        <v>43110</v>
      </c>
    </row>
    <row r="30" spans="1:11" ht="12.75" customHeight="1">
      <c r="A30">
        <v>15</v>
      </c>
      <c r="B30" t="s">
        <v>328</v>
      </c>
      <c r="C30" t="s">
        <v>55</v>
      </c>
      <c r="D30" t="s">
        <v>318</v>
      </c>
      <c r="E30" s="38">
        <v>50000000</v>
      </c>
      <c r="F30" s="14">
        <v>494.07650000000001</v>
      </c>
      <c r="G30" s="85">
        <v>4.7500000000000001E-2</v>
      </c>
      <c r="H30" s="16">
        <v>42141</v>
      </c>
    </row>
    <row r="31" spans="1:11" ht="12.75" customHeight="1">
      <c r="A31">
        <v>16</v>
      </c>
      <c r="B31" t="s">
        <v>329</v>
      </c>
      <c r="C31" t="s">
        <v>83</v>
      </c>
      <c r="D31" t="s">
        <v>145</v>
      </c>
      <c r="E31" s="38">
        <v>30000000</v>
      </c>
      <c r="F31" s="14">
        <v>302.17290000000003</v>
      </c>
      <c r="G31" s="85">
        <v>2.8999999999999998E-2</v>
      </c>
      <c r="H31" s="16">
        <v>42223</v>
      </c>
    </row>
    <row r="32" spans="1:11" ht="12.75" customHeight="1">
      <c r="A32">
        <v>17</v>
      </c>
      <c r="B32" t="s">
        <v>331</v>
      </c>
      <c r="C32" t="s">
        <v>330</v>
      </c>
      <c r="D32" t="s">
        <v>145</v>
      </c>
      <c r="E32" s="38">
        <v>20000000</v>
      </c>
      <c r="F32" s="14">
        <v>202.8758</v>
      </c>
      <c r="G32" s="85">
        <v>1.95E-2</v>
      </c>
      <c r="H32" s="16">
        <v>42549</v>
      </c>
    </row>
    <row r="33" spans="1:9" ht="12.75" customHeight="1">
      <c r="A33" s="33"/>
      <c r="B33" s="33"/>
      <c r="C33" s="18" t="s">
        <v>79</v>
      </c>
      <c r="D33" s="18"/>
      <c r="E33" s="18"/>
      <c r="F33" s="19">
        <f>SUM(F20:F32)</f>
        <v>7065.8332000000009</v>
      </c>
      <c r="G33" s="20">
        <f>SUM(G20:G32)</f>
        <v>0.67899999999999994</v>
      </c>
      <c r="H33" s="21"/>
      <c r="I33" s="29"/>
    </row>
    <row r="34" spans="1:9" ht="12.75" customHeight="1">
      <c r="F34" s="14"/>
      <c r="G34" s="15"/>
      <c r="H34" s="16"/>
    </row>
    <row r="35" spans="1:9" ht="12.75" customHeight="1">
      <c r="C35" s="1" t="s">
        <v>135</v>
      </c>
      <c r="F35" s="14">
        <v>145.46911299999999</v>
      </c>
      <c r="G35" s="15">
        <v>1.3999999999999999E-2</v>
      </c>
      <c r="H35" s="16"/>
    </row>
    <row r="36" spans="1:9" ht="12.75" customHeight="1">
      <c r="A36" s="33"/>
      <c r="B36" s="33"/>
      <c r="C36" s="18" t="s">
        <v>79</v>
      </c>
      <c r="D36" s="18"/>
      <c r="E36" s="18"/>
      <c r="F36" s="19">
        <f>SUM(F35:F35)</f>
        <v>145.46911299999999</v>
      </c>
      <c r="G36" s="20">
        <f>SUM(G35:G35)</f>
        <v>1.3999999999999999E-2</v>
      </c>
      <c r="H36" s="21"/>
      <c r="I36" s="29"/>
    </row>
    <row r="37" spans="1:9" ht="12.75" customHeight="1">
      <c r="F37" s="14"/>
      <c r="G37" s="15"/>
      <c r="H37" s="16"/>
    </row>
    <row r="38" spans="1:9" ht="12.75" customHeight="1">
      <c r="C38" s="1" t="s">
        <v>136</v>
      </c>
      <c r="F38" s="14"/>
      <c r="G38" s="15"/>
      <c r="H38" s="16"/>
    </row>
    <row r="39" spans="1:9" ht="12.75" customHeight="1">
      <c r="C39" s="1" t="s">
        <v>137</v>
      </c>
      <c r="F39" s="14">
        <v>351.74839900000001</v>
      </c>
      <c r="G39" s="15">
        <v>3.3700000000000001E-2</v>
      </c>
      <c r="H39" s="16"/>
    </row>
    <row r="40" spans="1:9" ht="12.75" customHeight="1">
      <c r="A40" s="33"/>
      <c r="B40" s="33"/>
      <c r="C40" s="18" t="s">
        <v>79</v>
      </c>
      <c r="D40" s="18"/>
      <c r="E40" s="18"/>
      <c r="F40" s="19">
        <f>SUM(F39:F39)</f>
        <v>351.74839900000001</v>
      </c>
      <c r="G40" s="20">
        <f>SUM(G39:G39)</f>
        <v>3.3700000000000001E-2</v>
      </c>
      <c r="H40" s="21"/>
      <c r="I40" s="29"/>
    </row>
    <row r="41" spans="1:9" ht="12.75" customHeight="1">
      <c r="A41" s="31"/>
      <c r="B41" s="31"/>
      <c r="C41" s="22" t="s">
        <v>138</v>
      </c>
      <c r="D41" s="22"/>
      <c r="E41" s="22"/>
      <c r="F41" s="23">
        <f>SUM(F12,F16,F33,F36,F40)</f>
        <v>10407.110212</v>
      </c>
      <c r="G41" s="24">
        <f>SUM(G12,G16,G33,G36,G40)</f>
        <v>0.99999999999999989</v>
      </c>
      <c r="H41" s="25"/>
      <c r="I41" s="30"/>
    </row>
    <row r="42" spans="1:9" ht="12.75" customHeight="1"/>
    <row r="43" spans="1:9" ht="12.75" customHeight="1">
      <c r="C43" s="1" t="s">
        <v>139</v>
      </c>
    </row>
    <row r="44" spans="1:9" ht="12.75" customHeight="1">
      <c r="C44" s="1" t="s">
        <v>386</v>
      </c>
    </row>
    <row r="45" spans="1:9" ht="12.75" customHeight="1">
      <c r="C45" s="1"/>
    </row>
    <row r="46" spans="1:9" ht="12.75" customHeight="1"/>
    <row r="47" spans="1:9" ht="12.75" customHeight="1">
      <c r="C47" s="41" t="s">
        <v>389</v>
      </c>
      <c r="D47" s="41"/>
      <c r="E47" s="41"/>
    </row>
    <row r="48" spans="1:9" ht="12.75" customHeight="1">
      <c r="C48" s="41" t="s">
        <v>390</v>
      </c>
      <c r="D48" s="43" t="s">
        <v>391</v>
      </c>
      <c r="E48" s="41"/>
    </row>
    <row r="49" spans="3:5" ht="12.75" customHeight="1">
      <c r="C49" s="41" t="s">
        <v>392</v>
      </c>
      <c r="D49" s="41"/>
      <c r="E49" s="41"/>
    </row>
    <row r="50" spans="3:5" ht="12.75" customHeight="1">
      <c r="C50" s="44" t="s">
        <v>393</v>
      </c>
      <c r="D50" s="45">
        <v>1201.4261429999999</v>
      </c>
      <c r="E50" s="41"/>
    </row>
    <row r="51" spans="3:5" ht="12.75" customHeight="1">
      <c r="C51" s="44" t="s">
        <v>395</v>
      </c>
      <c r="D51" s="45">
        <v>1005.969648</v>
      </c>
      <c r="E51" s="41"/>
    </row>
    <row r="52" spans="3:5" ht="12.75" customHeight="1">
      <c r="C52" s="44" t="s">
        <v>396</v>
      </c>
      <c r="D52" s="45">
        <v>1002.487556</v>
      </c>
      <c r="E52" s="41"/>
    </row>
    <row r="53" spans="3:5" ht="12.75" customHeight="1">
      <c r="C53" s="44" t="s">
        <v>397</v>
      </c>
      <c r="D53" s="45">
        <v>1001.273013</v>
      </c>
      <c r="E53" s="41"/>
    </row>
    <row r="54" spans="3:5" ht="12.75" customHeight="1">
      <c r="C54" s="44" t="s">
        <v>443</v>
      </c>
      <c r="D54" s="45">
        <v>1005.329764</v>
      </c>
      <c r="E54" s="41"/>
    </row>
    <row r="55" spans="3:5" ht="12.75" customHeight="1">
      <c r="C55" s="44" t="s">
        <v>398</v>
      </c>
      <c r="D55" s="77"/>
      <c r="E55" s="41"/>
    </row>
    <row r="56" spans="3:5" ht="12.75" customHeight="1">
      <c r="C56" s="44" t="s">
        <v>462</v>
      </c>
      <c r="D56" s="45">
        <v>1210.5987250000001</v>
      </c>
      <c r="E56" s="41"/>
    </row>
    <row r="57" spans="3:5" ht="12.75" customHeight="1">
      <c r="C57" s="44" t="s">
        <v>464</v>
      </c>
      <c r="D57" s="45">
        <v>1003.770293</v>
      </c>
      <c r="E57" s="41"/>
    </row>
    <row r="58" spans="3:5" ht="12.75" customHeight="1">
      <c r="C58" s="44" t="s">
        <v>465</v>
      </c>
      <c r="D58" s="45">
        <v>1002.519547</v>
      </c>
      <c r="E58" s="41"/>
    </row>
    <row r="59" spans="3:5" ht="12.75" customHeight="1">
      <c r="C59" s="44" t="s">
        <v>466</v>
      </c>
      <c r="D59" s="45">
        <v>1001.321786</v>
      </c>
      <c r="E59" s="41"/>
    </row>
    <row r="60" spans="3:5" ht="12.75" customHeight="1">
      <c r="C60" s="44" t="s">
        <v>483</v>
      </c>
      <c r="D60" s="45">
        <v>1013.005204</v>
      </c>
      <c r="E60" s="41"/>
    </row>
    <row r="61" spans="3:5" ht="12.75" customHeight="1">
      <c r="C61" s="44" t="s">
        <v>467</v>
      </c>
      <c r="D61" s="45">
        <v>1211.0344889999999</v>
      </c>
      <c r="E61" s="41"/>
    </row>
    <row r="62" spans="3:5" ht="12.75" customHeight="1">
      <c r="C62" s="44" t="s">
        <v>469</v>
      </c>
      <c r="D62" s="45">
        <v>1003.784216</v>
      </c>
      <c r="E62" s="41"/>
    </row>
    <row r="63" spans="3:5" ht="12.75" customHeight="1">
      <c r="C63" s="41" t="s">
        <v>399</v>
      </c>
      <c r="D63" s="43" t="s">
        <v>391</v>
      </c>
      <c r="E63" s="41"/>
    </row>
    <row r="64" spans="3:5" ht="12.75" customHeight="1">
      <c r="C64" s="78" t="s">
        <v>400</v>
      </c>
      <c r="D64" s="43" t="s">
        <v>391</v>
      </c>
      <c r="E64" s="41"/>
    </row>
    <row r="65" spans="3:5" ht="12.75" customHeight="1">
      <c r="C65" s="41" t="s">
        <v>401</v>
      </c>
      <c r="D65" s="43" t="s">
        <v>391</v>
      </c>
      <c r="E65" s="41"/>
    </row>
    <row r="66" spans="3:5" ht="12.75" customHeight="1">
      <c r="C66" s="41" t="s">
        <v>402</v>
      </c>
      <c r="D66" s="79" t="s">
        <v>491</v>
      </c>
      <c r="E66" s="41"/>
    </row>
    <row r="67" spans="3:5" ht="12.75" customHeight="1">
      <c r="C67" s="41" t="s">
        <v>444</v>
      </c>
      <c r="D67" s="49"/>
      <c r="E67" s="41"/>
    </row>
    <row r="68" spans="3:5" ht="12.75" customHeight="1">
      <c r="C68" s="50" t="s">
        <v>404</v>
      </c>
      <c r="D68" s="51" t="s">
        <v>405</v>
      </c>
      <c r="E68" s="51" t="s">
        <v>406</v>
      </c>
    </row>
    <row r="69" spans="3:5" ht="12.75" customHeight="1">
      <c r="C69" s="44" t="s">
        <v>464</v>
      </c>
      <c r="D69" s="53">
        <v>8.6768339999999995</v>
      </c>
      <c r="E69" s="53">
        <v>7.4369229999999993</v>
      </c>
    </row>
    <row r="70" spans="3:5" ht="12.75" customHeight="1">
      <c r="C70" s="44" t="s">
        <v>465</v>
      </c>
      <c r="D70" s="53">
        <f>3.296434+3.41063</f>
        <v>6.7070639999999999</v>
      </c>
      <c r="E70" s="53">
        <f>2.825377+2.923254</f>
        <v>5.7486309999999996</v>
      </c>
    </row>
    <row r="71" spans="3:5" ht="12.75" customHeight="1">
      <c r="C71" s="44" t="s">
        <v>466</v>
      </c>
      <c r="D71" s="53">
        <v>6.6960030000000001</v>
      </c>
      <c r="E71" s="53">
        <v>5.7391509999999997</v>
      </c>
    </row>
    <row r="72" spans="3:5">
      <c r="C72" s="44" t="s">
        <v>469</v>
      </c>
      <c r="D72" s="53">
        <v>6.7043600000000012</v>
      </c>
      <c r="E72" s="53">
        <v>5.7463139999999999</v>
      </c>
    </row>
    <row r="73" spans="3:5">
      <c r="C73" s="54"/>
      <c r="D73" s="53"/>
      <c r="E73" s="53"/>
    </row>
    <row r="74" spans="3:5">
      <c r="C74" s="55" t="s">
        <v>411</v>
      </c>
      <c r="D74" s="57"/>
      <c r="E74" s="57"/>
    </row>
    <row r="75" spans="3:5">
      <c r="C75" s="56" t="s">
        <v>412</v>
      </c>
      <c r="D75" s="57"/>
      <c r="E75" s="57"/>
    </row>
  </sheetData>
  <mergeCells count="1">
    <mergeCell ref="C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21"/>
  <sheetViews>
    <sheetView topLeftCell="A88" workbookViewId="0">
      <selection activeCell="E93" sqref="E93"/>
    </sheetView>
  </sheetViews>
  <sheetFormatPr defaultColWidth="9.140625" defaultRowHeight="12.75"/>
  <cols>
    <col min="1" max="1" width="7.5703125" customWidth="1"/>
    <col min="2" max="2" width="14.7109375" customWidth="1"/>
    <col min="3" max="3" width="43.28515625" customWidth="1"/>
    <col min="4" max="4" width="22.42578125" customWidth="1"/>
    <col min="5" max="5" width="17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style="36" customWidth="1"/>
    <col min="12" max="12" width="15.140625" style="27" customWidth="1"/>
  </cols>
  <sheetData>
    <row r="1" spans="1:12" ht="18.75">
      <c r="A1" s="2"/>
      <c r="B1" s="2"/>
      <c r="C1" s="87" t="s">
        <v>332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190</v>
      </c>
      <c r="F7" s="14"/>
      <c r="G7" s="15"/>
      <c r="H7" s="16"/>
    </row>
    <row r="8" spans="1:12" ht="12.75" customHeight="1">
      <c r="C8" s="1" t="s">
        <v>133</v>
      </c>
      <c r="F8" s="14"/>
      <c r="G8" s="15"/>
      <c r="H8" s="16"/>
    </row>
    <row r="9" spans="1:12" ht="12.75" customHeight="1">
      <c r="A9">
        <v>1</v>
      </c>
      <c r="B9" t="s">
        <v>201</v>
      </c>
      <c r="C9" t="s">
        <v>198</v>
      </c>
      <c r="D9" t="s">
        <v>199</v>
      </c>
      <c r="E9" s="38">
        <v>12600</v>
      </c>
      <c r="F9" s="14">
        <v>111.7179</v>
      </c>
      <c r="G9" s="15">
        <v>1.4800000000000001E-2</v>
      </c>
      <c r="H9" s="16"/>
    </row>
    <row r="10" spans="1:12" ht="12.75" customHeight="1">
      <c r="A10">
        <v>2</v>
      </c>
      <c r="B10" t="s">
        <v>192</v>
      </c>
      <c r="C10" t="s">
        <v>46</v>
      </c>
      <c r="D10" t="s">
        <v>191</v>
      </c>
      <c r="E10" s="38">
        <v>9200</v>
      </c>
      <c r="F10" s="14">
        <v>109.58580000000001</v>
      </c>
      <c r="G10" s="15">
        <v>1.4499999999999999E-2</v>
      </c>
      <c r="H10" s="16"/>
      <c r="J10" s="17" t="s">
        <v>16</v>
      </c>
      <c r="K10" s="37" t="s">
        <v>17</v>
      </c>
    </row>
    <row r="11" spans="1:12" ht="12.75" customHeight="1">
      <c r="A11">
        <v>3</v>
      </c>
      <c r="B11" t="s">
        <v>203</v>
      </c>
      <c r="C11" t="s">
        <v>202</v>
      </c>
      <c r="D11" t="s">
        <v>191</v>
      </c>
      <c r="E11" s="38">
        <v>16590</v>
      </c>
      <c r="F11" s="14">
        <v>106.681995</v>
      </c>
      <c r="G11" s="15">
        <v>1.41E-2</v>
      </c>
      <c r="H11" s="16"/>
      <c r="J11" s="15" t="s">
        <v>145</v>
      </c>
      <c r="K11" s="36">
        <v>0.39429999999999998</v>
      </c>
    </row>
    <row r="12" spans="1:12" ht="12.75" customHeight="1">
      <c r="A12">
        <v>4</v>
      </c>
      <c r="B12" t="s">
        <v>195</v>
      </c>
      <c r="C12" t="s">
        <v>193</v>
      </c>
      <c r="D12" t="s">
        <v>194</v>
      </c>
      <c r="E12" s="38">
        <v>33480</v>
      </c>
      <c r="F12" s="14">
        <v>103.00122</v>
      </c>
      <c r="G12" s="15">
        <v>1.3600000000000001E-2</v>
      </c>
      <c r="H12" s="16"/>
      <c r="J12" s="15" t="s">
        <v>299</v>
      </c>
      <c r="K12" s="36">
        <v>9.0899999999999995E-2</v>
      </c>
    </row>
    <row r="13" spans="1:12" ht="12.75" customHeight="1">
      <c r="A13">
        <v>5</v>
      </c>
      <c r="B13" t="s">
        <v>197</v>
      </c>
      <c r="C13" t="s">
        <v>83</v>
      </c>
      <c r="D13" t="s">
        <v>196</v>
      </c>
      <c r="E13" s="38">
        <v>10820</v>
      </c>
      <c r="F13" s="14">
        <v>85.104709999999997</v>
      </c>
      <c r="G13" s="15">
        <v>1.1200000000000002E-2</v>
      </c>
      <c r="H13" s="16"/>
      <c r="J13" s="15" t="s">
        <v>298</v>
      </c>
      <c r="K13" s="36">
        <v>7.3599999999999999E-2</v>
      </c>
    </row>
    <row r="14" spans="1:12" ht="12.75" customHeight="1">
      <c r="A14">
        <v>6</v>
      </c>
      <c r="B14" t="s">
        <v>206</v>
      </c>
      <c r="C14" t="s">
        <v>204</v>
      </c>
      <c r="D14" t="s">
        <v>205</v>
      </c>
      <c r="E14" s="38">
        <v>5000</v>
      </c>
      <c r="F14" s="14">
        <v>77.092500000000001</v>
      </c>
      <c r="G14" s="15">
        <v>1.0200000000000001E-2</v>
      </c>
      <c r="H14" s="16"/>
      <c r="J14" s="15" t="s">
        <v>318</v>
      </c>
      <c r="K14" s="36">
        <v>6.7699999999999996E-2</v>
      </c>
    </row>
    <row r="15" spans="1:12" ht="12.75" customHeight="1">
      <c r="A15">
        <v>7</v>
      </c>
      <c r="B15" t="s">
        <v>211</v>
      </c>
      <c r="C15" t="s">
        <v>210</v>
      </c>
      <c r="D15" t="s">
        <v>200</v>
      </c>
      <c r="E15" s="38">
        <v>2730</v>
      </c>
      <c r="F15" s="14">
        <v>76.153350000000003</v>
      </c>
      <c r="G15" s="15">
        <v>1.01E-2</v>
      </c>
      <c r="H15" s="16"/>
      <c r="J15" s="15" t="s">
        <v>23</v>
      </c>
      <c r="K15" s="36">
        <v>6.1100000000000002E-2</v>
      </c>
    </row>
    <row r="16" spans="1:12" ht="12.75" customHeight="1">
      <c r="A16">
        <v>8</v>
      </c>
      <c r="B16" t="s">
        <v>209</v>
      </c>
      <c r="C16" t="s">
        <v>207</v>
      </c>
      <c r="D16" t="s">
        <v>191</v>
      </c>
      <c r="E16" s="38">
        <v>2820</v>
      </c>
      <c r="F16" s="14">
        <v>68.751599999999996</v>
      </c>
      <c r="G16" s="15">
        <v>9.1000000000000004E-3</v>
      </c>
      <c r="H16" s="16"/>
      <c r="J16" s="15" t="s">
        <v>191</v>
      </c>
      <c r="K16" s="36">
        <v>4.6900000000000004E-2</v>
      </c>
    </row>
    <row r="17" spans="1:11" ht="12.75" customHeight="1">
      <c r="A17">
        <v>9</v>
      </c>
      <c r="B17" t="s">
        <v>266</v>
      </c>
      <c r="C17" t="s">
        <v>265</v>
      </c>
      <c r="D17" t="s">
        <v>196</v>
      </c>
      <c r="E17" s="38">
        <v>3434</v>
      </c>
      <c r="F17" s="14">
        <v>48.783403999999997</v>
      </c>
      <c r="G17" s="15">
        <v>6.4000000000000003E-3</v>
      </c>
      <c r="H17" s="16"/>
      <c r="J17" s="15" t="s">
        <v>35</v>
      </c>
      <c r="K17" s="36">
        <v>3.9399999999999998E-2</v>
      </c>
    </row>
    <row r="18" spans="1:11" ht="12.75" customHeight="1">
      <c r="A18">
        <v>10</v>
      </c>
      <c r="B18" t="s">
        <v>213</v>
      </c>
      <c r="C18" t="s">
        <v>212</v>
      </c>
      <c r="D18" t="s">
        <v>200</v>
      </c>
      <c r="E18" s="38">
        <v>3480</v>
      </c>
      <c r="F18" s="14">
        <v>46.776420000000002</v>
      </c>
      <c r="G18" s="15">
        <v>6.1999999999999998E-3</v>
      </c>
      <c r="H18" s="16"/>
      <c r="J18" s="15" t="s">
        <v>194</v>
      </c>
      <c r="K18" s="36">
        <v>2.1299999999999999E-2</v>
      </c>
    </row>
    <row r="19" spans="1:11" ht="12.75" customHeight="1">
      <c r="A19">
        <v>11</v>
      </c>
      <c r="B19" t="s">
        <v>228</v>
      </c>
      <c r="C19" t="s">
        <v>227</v>
      </c>
      <c r="D19" t="s">
        <v>208</v>
      </c>
      <c r="E19" s="38">
        <v>6270</v>
      </c>
      <c r="F19" s="14">
        <v>45.018599999999999</v>
      </c>
      <c r="G19" s="15">
        <v>5.8999999999999999E-3</v>
      </c>
      <c r="H19" s="16"/>
      <c r="J19" s="15" t="s">
        <v>196</v>
      </c>
      <c r="K19" s="36">
        <v>1.7600000000000001E-2</v>
      </c>
    </row>
    <row r="20" spans="1:11" ht="12.75" customHeight="1">
      <c r="A20">
        <v>12</v>
      </c>
      <c r="B20" t="s">
        <v>243</v>
      </c>
      <c r="C20" t="s">
        <v>241</v>
      </c>
      <c r="D20" t="s">
        <v>194</v>
      </c>
      <c r="E20" s="38">
        <v>8770</v>
      </c>
      <c r="F20" s="14">
        <v>41.565415000000002</v>
      </c>
      <c r="G20" s="15">
        <v>5.5000000000000005E-3</v>
      </c>
      <c r="H20" s="16"/>
      <c r="J20" s="15" t="s">
        <v>199</v>
      </c>
      <c r="K20" s="36">
        <v>1.7399999999999999E-2</v>
      </c>
    </row>
    <row r="21" spans="1:11" ht="12.75" customHeight="1">
      <c r="A21">
        <v>13</v>
      </c>
      <c r="B21" t="s">
        <v>216</v>
      </c>
      <c r="C21" t="s">
        <v>214</v>
      </c>
      <c r="D21" t="s">
        <v>208</v>
      </c>
      <c r="E21" s="38">
        <v>9060</v>
      </c>
      <c r="F21" s="14">
        <v>36.878729999999997</v>
      </c>
      <c r="G21" s="15">
        <v>4.8999999999999998E-3</v>
      </c>
      <c r="H21" s="16"/>
      <c r="J21" s="15" t="s">
        <v>200</v>
      </c>
      <c r="K21" s="36">
        <v>1.6299999999999999E-2</v>
      </c>
    </row>
    <row r="22" spans="1:11" ht="12.75" customHeight="1">
      <c r="A22">
        <v>14</v>
      </c>
      <c r="B22" t="s">
        <v>219</v>
      </c>
      <c r="C22" t="s">
        <v>217</v>
      </c>
      <c r="D22" t="s">
        <v>215</v>
      </c>
      <c r="E22" s="38">
        <v>31000</v>
      </c>
      <c r="F22" s="14">
        <v>35.293500000000002</v>
      </c>
      <c r="G22" s="15">
        <v>4.6999999999999993E-3</v>
      </c>
      <c r="H22" s="16"/>
      <c r="J22" s="15" t="s">
        <v>208</v>
      </c>
      <c r="K22" s="36">
        <v>1.46E-2</v>
      </c>
    </row>
    <row r="23" spans="1:11" ht="12.75" customHeight="1">
      <c r="A23">
        <v>15</v>
      </c>
      <c r="B23" t="s">
        <v>254</v>
      </c>
      <c r="C23" t="s">
        <v>253</v>
      </c>
      <c r="D23" t="s">
        <v>230</v>
      </c>
      <c r="E23" s="38">
        <v>32080</v>
      </c>
      <c r="F23" s="14">
        <v>27.893560000000001</v>
      </c>
      <c r="G23" s="15">
        <v>3.7000000000000002E-3</v>
      </c>
      <c r="H23" s="16"/>
      <c r="J23" s="15" t="s">
        <v>222</v>
      </c>
      <c r="K23" s="36">
        <v>1.11E-2</v>
      </c>
    </row>
    <row r="24" spans="1:11" ht="12.75" customHeight="1">
      <c r="A24">
        <v>16</v>
      </c>
      <c r="B24" t="s">
        <v>278</v>
      </c>
      <c r="C24" t="s">
        <v>112</v>
      </c>
      <c r="D24" t="s">
        <v>222</v>
      </c>
      <c r="E24" s="38">
        <v>8800</v>
      </c>
      <c r="F24" s="14">
        <v>26.224</v>
      </c>
      <c r="G24" s="15">
        <v>3.4999999999999996E-3</v>
      </c>
      <c r="H24" s="16"/>
      <c r="J24" s="15" t="s">
        <v>205</v>
      </c>
      <c r="K24" s="36">
        <v>1.0200000000000001E-2</v>
      </c>
    </row>
    <row r="25" spans="1:11" ht="12.75" customHeight="1">
      <c r="A25">
        <v>17</v>
      </c>
      <c r="B25" t="s">
        <v>240</v>
      </c>
      <c r="C25" t="s">
        <v>238</v>
      </c>
      <c r="D25" t="s">
        <v>215</v>
      </c>
      <c r="E25" s="38">
        <v>22370</v>
      </c>
      <c r="F25" s="14">
        <v>25.993939999999998</v>
      </c>
      <c r="G25" s="15">
        <v>3.4000000000000002E-3</v>
      </c>
      <c r="H25" s="16"/>
      <c r="J25" s="15" t="s">
        <v>215</v>
      </c>
      <c r="K25" s="36">
        <v>8.1000000000000013E-3</v>
      </c>
    </row>
    <row r="26" spans="1:11" ht="12.75" customHeight="1">
      <c r="A26">
        <v>18</v>
      </c>
      <c r="B26" t="s">
        <v>235</v>
      </c>
      <c r="C26" t="s">
        <v>232</v>
      </c>
      <c r="D26" t="s">
        <v>233</v>
      </c>
      <c r="E26" s="38">
        <v>2190</v>
      </c>
      <c r="F26" s="14">
        <v>24.871829999999999</v>
      </c>
      <c r="G26" s="15">
        <v>3.3E-3</v>
      </c>
      <c r="H26" s="16"/>
      <c r="J26" s="15" t="s">
        <v>230</v>
      </c>
      <c r="K26" s="36">
        <v>6.8999999999999999E-3</v>
      </c>
    </row>
    <row r="27" spans="1:11" ht="12.75" customHeight="1">
      <c r="A27">
        <v>19</v>
      </c>
      <c r="B27" t="s">
        <v>231</v>
      </c>
      <c r="C27" t="s">
        <v>229</v>
      </c>
      <c r="D27" t="s">
        <v>222</v>
      </c>
      <c r="E27" s="38">
        <v>2770</v>
      </c>
      <c r="F27" s="14">
        <v>24.632224999999998</v>
      </c>
      <c r="G27" s="15">
        <v>3.3E-3</v>
      </c>
      <c r="H27" s="16"/>
      <c r="J27" s="15" t="s">
        <v>234</v>
      </c>
      <c r="K27" s="36">
        <v>4.5999999999999999E-3</v>
      </c>
    </row>
    <row r="28" spans="1:11" ht="12.75" customHeight="1">
      <c r="A28">
        <v>20</v>
      </c>
      <c r="B28" t="s">
        <v>301</v>
      </c>
      <c r="C28" t="s">
        <v>300</v>
      </c>
      <c r="D28" t="s">
        <v>230</v>
      </c>
      <c r="E28" s="38">
        <v>810</v>
      </c>
      <c r="F28" s="14">
        <v>24.34779</v>
      </c>
      <c r="G28" s="15">
        <v>3.2000000000000002E-3</v>
      </c>
      <c r="H28" s="16"/>
      <c r="J28" s="15" t="s">
        <v>221</v>
      </c>
      <c r="K28" s="36">
        <v>4.3E-3</v>
      </c>
    </row>
    <row r="29" spans="1:11" ht="12.75" customHeight="1">
      <c r="A29">
        <v>21</v>
      </c>
      <c r="B29" t="s">
        <v>269</v>
      </c>
      <c r="C29" t="s">
        <v>71</v>
      </c>
      <c r="D29" t="s">
        <v>191</v>
      </c>
      <c r="E29" s="38">
        <v>4640</v>
      </c>
      <c r="F29" s="14">
        <v>24.22776</v>
      </c>
      <c r="G29" s="15">
        <v>3.2000000000000002E-3</v>
      </c>
      <c r="H29" s="16"/>
      <c r="J29" s="15" t="s">
        <v>218</v>
      </c>
      <c r="K29" s="36">
        <v>3.4000000000000002E-3</v>
      </c>
    </row>
    <row r="30" spans="1:11" ht="12.75" customHeight="1">
      <c r="A30">
        <v>22</v>
      </c>
      <c r="B30" t="s">
        <v>259</v>
      </c>
      <c r="C30" t="s">
        <v>40</v>
      </c>
      <c r="D30" t="s">
        <v>191</v>
      </c>
      <c r="E30" s="38">
        <v>3530</v>
      </c>
      <c r="F30" s="14">
        <v>24.016355000000001</v>
      </c>
      <c r="G30" s="15">
        <v>3.2000000000000002E-3</v>
      </c>
      <c r="H30" s="16"/>
      <c r="J30" s="15" t="s">
        <v>233</v>
      </c>
      <c r="K30" s="36">
        <v>3.3E-3</v>
      </c>
    </row>
    <row r="31" spans="1:11" ht="12.75" customHeight="1">
      <c r="A31">
        <v>23</v>
      </c>
      <c r="B31" t="s">
        <v>271</v>
      </c>
      <c r="C31" t="s">
        <v>270</v>
      </c>
      <c r="D31" t="s">
        <v>191</v>
      </c>
      <c r="E31" s="38">
        <v>13000</v>
      </c>
      <c r="F31" s="14">
        <v>21.4175</v>
      </c>
      <c r="G31" s="15">
        <v>2.8000000000000004E-3</v>
      </c>
      <c r="H31" s="16"/>
      <c r="J31" s="15" t="s">
        <v>239</v>
      </c>
      <c r="K31" s="36">
        <v>2.0999999999999999E-3</v>
      </c>
    </row>
    <row r="32" spans="1:11" ht="12.75" customHeight="1">
      <c r="A32">
        <v>24</v>
      </c>
      <c r="B32" t="s">
        <v>286</v>
      </c>
      <c r="C32" t="s">
        <v>285</v>
      </c>
      <c r="D32" t="s">
        <v>199</v>
      </c>
      <c r="E32" s="38">
        <v>6000</v>
      </c>
      <c r="F32" s="14">
        <v>19.719000000000001</v>
      </c>
      <c r="G32" s="15">
        <v>2.5999999999999999E-3</v>
      </c>
      <c r="H32" s="16"/>
      <c r="J32" s="15" t="s">
        <v>242</v>
      </c>
      <c r="K32" s="36">
        <v>2.0999999999999999E-3</v>
      </c>
    </row>
    <row r="33" spans="1:11" ht="12.75" customHeight="1">
      <c r="A33">
        <v>25</v>
      </c>
      <c r="B33" t="s">
        <v>273</v>
      </c>
      <c r="C33" t="s">
        <v>272</v>
      </c>
      <c r="D33" t="s">
        <v>234</v>
      </c>
      <c r="E33" s="38">
        <v>52000</v>
      </c>
      <c r="F33" s="14">
        <v>17.420000000000002</v>
      </c>
      <c r="G33" s="15">
        <v>2.3E-3</v>
      </c>
      <c r="H33" s="16"/>
      <c r="J33" s="15" t="s">
        <v>225</v>
      </c>
      <c r="K33" s="36">
        <v>2E-3</v>
      </c>
    </row>
    <row r="34" spans="1:11" ht="12.75" customHeight="1">
      <c r="A34">
        <v>26</v>
      </c>
      <c r="B34" t="s">
        <v>263</v>
      </c>
      <c r="C34" t="s">
        <v>262</v>
      </c>
      <c r="D34" t="s">
        <v>234</v>
      </c>
      <c r="E34" s="38">
        <v>7500</v>
      </c>
      <c r="F34" s="14">
        <v>17.2575</v>
      </c>
      <c r="G34" s="15">
        <v>2.3E-3</v>
      </c>
      <c r="H34" s="16"/>
      <c r="J34" s="15" t="s">
        <v>37</v>
      </c>
      <c r="K34" s="36">
        <v>8.0799999999999997E-2</v>
      </c>
    </row>
    <row r="35" spans="1:11" ht="12.75" customHeight="1">
      <c r="A35">
        <v>27</v>
      </c>
      <c r="B35" t="s">
        <v>264</v>
      </c>
      <c r="C35" t="s">
        <v>101</v>
      </c>
      <c r="D35" t="s">
        <v>221</v>
      </c>
      <c r="E35" s="38">
        <v>4000</v>
      </c>
      <c r="F35" s="14">
        <v>16.808</v>
      </c>
      <c r="G35" s="15">
        <v>2.2000000000000001E-3</v>
      </c>
      <c r="H35" s="16"/>
      <c r="J35" s="15"/>
    </row>
    <row r="36" spans="1:11" ht="12.75" customHeight="1">
      <c r="A36">
        <v>28</v>
      </c>
      <c r="B36" t="s">
        <v>303</v>
      </c>
      <c r="C36" t="s">
        <v>302</v>
      </c>
      <c r="D36" t="s">
        <v>194</v>
      </c>
      <c r="E36" s="38">
        <v>2864</v>
      </c>
      <c r="F36" s="14">
        <v>16.755832000000002</v>
      </c>
      <c r="G36" s="15">
        <v>2.2000000000000001E-3</v>
      </c>
      <c r="H36" s="16"/>
    </row>
    <row r="37" spans="1:11" ht="12.75" customHeight="1">
      <c r="A37">
        <v>29</v>
      </c>
      <c r="B37" t="s">
        <v>305</v>
      </c>
      <c r="C37" t="s">
        <v>304</v>
      </c>
      <c r="D37" t="s">
        <v>222</v>
      </c>
      <c r="E37" s="38">
        <v>900</v>
      </c>
      <c r="F37" s="14">
        <v>16.398900000000001</v>
      </c>
      <c r="G37" s="15">
        <v>2.2000000000000001E-3</v>
      </c>
      <c r="H37" s="16"/>
    </row>
    <row r="38" spans="1:11" ht="12.75" customHeight="1">
      <c r="A38">
        <v>30</v>
      </c>
      <c r="B38" t="s">
        <v>223</v>
      </c>
      <c r="C38" t="s">
        <v>220</v>
      </c>
      <c r="D38" t="s">
        <v>221</v>
      </c>
      <c r="E38" s="38">
        <v>4000</v>
      </c>
      <c r="F38" s="14">
        <v>16.196000000000002</v>
      </c>
      <c r="G38" s="15">
        <v>2.0999999999999999E-3</v>
      </c>
      <c r="H38" s="16"/>
    </row>
    <row r="39" spans="1:11" ht="12.75" customHeight="1">
      <c r="A39">
        <v>31</v>
      </c>
      <c r="B39" t="s">
        <v>282</v>
      </c>
      <c r="C39" t="s">
        <v>281</v>
      </c>
      <c r="D39" t="s">
        <v>239</v>
      </c>
      <c r="E39" s="38">
        <v>5000</v>
      </c>
      <c r="F39" s="14">
        <v>16.164999999999999</v>
      </c>
      <c r="G39" s="15">
        <v>2.0999999999999999E-3</v>
      </c>
      <c r="H39" s="16"/>
    </row>
    <row r="40" spans="1:11" ht="12.75" customHeight="1">
      <c r="A40">
        <v>32</v>
      </c>
      <c r="B40" t="s">
        <v>258</v>
      </c>
      <c r="C40" t="s">
        <v>257</v>
      </c>
      <c r="D40" t="s">
        <v>222</v>
      </c>
      <c r="E40" s="38">
        <v>1000</v>
      </c>
      <c r="F40" s="14">
        <v>15.816000000000001</v>
      </c>
      <c r="G40" s="15">
        <v>2.0999999999999999E-3</v>
      </c>
      <c r="H40" s="16"/>
    </row>
    <row r="41" spans="1:11" ht="12.75" customHeight="1">
      <c r="A41">
        <v>33</v>
      </c>
      <c r="B41" t="s">
        <v>261</v>
      </c>
      <c r="C41" t="s">
        <v>260</v>
      </c>
      <c r="D41" t="s">
        <v>242</v>
      </c>
      <c r="E41" s="38">
        <v>2500</v>
      </c>
      <c r="F41" s="14">
        <v>15.532500000000001</v>
      </c>
      <c r="G41" s="15">
        <v>2.0999999999999999E-3</v>
      </c>
      <c r="H41" s="16"/>
    </row>
    <row r="42" spans="1:11" ht="12.75" customHeight="1">
      <c r="A42">
        <v>34</v>
      </c>
      <c r="B42" t="s">
        <v>250</v>
      </c>
      <c r="C42" t="s">
        <v>249</v>
      </c>
      <c r="D42" t="s">
        <v>225</v>
      </c>
      <c r="E42" s="38">
        <v>10000</v>
      </c>
      <c r="F42" s="14">
        <v>15.445</v>
      </c>
      <c r="G42" s="15">
        <v>2E-3</v>
      </c>
      <c r="H42" s="16"/>
    </row>
    <row r="43" spans="1:11" ht="12.75" customHeight="1">
      <c r="A43">
        <v>35</v>
      </c>
      <c r="B43" t="s">
        <v>275</v>
      </c>
      <c r="C43" t="s">
        <v>274</v>
      </c>
      <c r="D43" t="s">
        <v>218</v>
      </c>
      <c r="E43" s="38">
        <v>13500</v>
      </c>
      <c r="F43" s="14">
        <v>15.248250000000001</v>
      </c>
      <c r="G43" s="15">
        <v>2E-3</v>
      </c>
      <c r="H43" s="16"/>
    </row>
    <row r="44" spans="1:11" ht="12.75" customHeight="1">
      <c r="A44">
        <v>36</v>
      </c>
      <c r="B44" t="s">
        <v>256</v>
      </c>
      <c r="C44" t="s">
        <v>255</v>
      </c>
      <c r="D44" t="s">
        <v>208</v>
      </c>
      <c r="E44" s="38">
        <v>759</v>
      </c>
      <c r="F44" s="14">
        <v>14.541681000000001</v>
      </c>
      <c r="G44" s="15">
        <v>1.9E-3</v>
      </c>
      <c r="H44" s="16"/>
    </row>
    <row r="45" spans="1:11" ht="12.75" customHeight="1">
      <c r="A45">
        <v>37</v>
      </c>
      <c r="B45" t="s">
        <v>277</v>
      </c>
      <c r="C45" t="s">
        <v>276</v>
      </c>
      <c r="D45" t="s">
        <v>208</v>
      </c>
      <c r="E45" s="38">
        <v>2860</v>
      </c>
      <c r="F45" s="14">
        <v>14.371499999999999</v>
      </c>
      <c r="G45" s="15">
        <v>1.9E-3</v>
      </c>
      <c r="H45" s="16"/>
    </row>
    <row r="46" spans="1:11" ht="12.75" customHeight="1">
      <c r="A46">
        <v>38</v>
      </c>
      <c r="B46" t="s">
        <v>237</v>
      </c>
      <c r="C46" t="s">
        <v>236</v>
      </c>
      <c r="D46" t="s">
        <v>218</v>
      </c>
      <c r="E46" s="38">
        <v>3230</v>
      </c>
      <c r="F46" s="14">
        <v>10.96908</v>
      </c>
      <c r="G46" s="15">
        <v>1.4000000000000002E-3</v>
      </c>
      <c r="H46" s="16"/>
    </row>
    <row r="47" spans="1:11" ht="12.75" customHeight="1">
      <c r="A47" s="33"/>
      <c r="B47" s="33"/>
      <c r="C47" s="18" t="s">
        <v>79</v>
      </c>
      <c r="D47" s="18"/>
      <c r="E47" s="18"/>
      <c r="F47" s="19">
        <f>SUM(F9:F46)</f>
        <v>1454.6743470000001</v>
      </c>
      <c r="G47" s="20">
        <f>SUM(G9:G46)</f>
        <v>0.19220000000000007</v>
      </c>
      <c r="H47" s="21"/>
      <c r="I47" s="29"/>
    </row>
    <row r="48" spans="1:11" ht="12.75" customHeight="1">
      <c r="F48" s="14"/>
      <c r="G48" s="15"/>
      <c r="H48" s="16"/>
    </row>
    <row r="49" spans="1:9" ht="12.75" customHeight="1">
      <c r="C49" s="1" t="s">
        <v>10</v>
      </c>
      <c r="F49" s="14"/>
      <c r="G49" s="15"/>
      <c r="H49" s="16"/>
    </row>
    <row r="50" spans="1:9" ht="12.75" customHeight="1">
      <c r="C50" s="1" t="s">
        <v>11</v>
      </c>
      <c r="F50" s="14"/>
      <c r="G50" s="15"/>
      <c r="H50" s="16"/>
    </row>
    <row r="51" spans="1:9" ht="12.75" customHeight="1">
      <c r="A51">
        <v>39</v>
      </c>
      <c r="B51" t="s">
        <v>146</v>
      </c>
      <c r="C51" t="s">
        <v>75</v>
      </c>
      <c r="D51" t="s">
        <v>23</v>
      </c>
      <c r="E51" s="38">
        <v>50000000</v>
      </c>
      <c r="F51" s="14">
        <v>462.34699999999998</v>
      </c>
      <c r="G51" s="85">
        <v>6.1100000000000002E-2</v>
      </c>
      <c r="H51" s="16">
        <v>41635</v>
      </c>
    </row>
    <row r="52" spans="1:9" ht="12.75" customHeight="1">
      <c r="A52" s="33"/>
      <c r="B52" s="33"/>
      <c r="C52" s="18" t="s">
        <v>79</v>
      </c>
      <c r="D52" s="18"/>
      <c r="E52" s="18"/>
      <c r="F52" s="19">
        <f>SUM(F51:F51)</f>
        <v>462.34699999999998</v>
      </c>
      <c r="G52" s="20">
        <f>SUM(G51:G51)</f>
        <v>6.1100000000000002E-2</v>
      </c>
      <c r="H52" s="21"/>
      <c r="I52" s="29"/>
    </row>
    <row r="53" spans="1:9" ht="12.75" customHeight="1">
      <c r="F53" s="14"/>
      <c r="G53" s="15"/>
      <c r="H53" s="16"/>
    </row>
    <row r="54" spans="1:9" ht="12.75" customHeight="1">
      <c r="C54" s="1" t="s">
        <v>132</v>
      </c>
      <c r="F54" s="14"/>
      <c r="G54" s="15"/>
      <c r="H54" s="16"/>
    </row>
    <row r="55" spans="1:9" ht="12.75" customHeight="1">
      <c r="C55" s="1" t="s">
        <v>133</v>
      </c>
      <c r="F55" s="14"/>
      <c r="G55" s="15"/>
      <c r="H55" s="16"/>
    </row>
    <row r="56" spans="1:9" ht="12.75" customHeight="1">
      <c r="A56">
        <v>40</v>
      </c>
      <c r="B56" t="s">
        <v>312</v>
      </c>
      <c r="C56" t="s">
        <v>220</v>
      </c>
      <c r="D56" t="s">
        <v>299</v>
      </c>
      <c r="E56" s="38">
        <v>75000000</v>
      </c>
      <c r="F56" s="14">
        <v>687.90150000000006</v>
      </c>
      <c r="G56" s="85">
        <v>9.0899999999999995E-2</v>
      </c>
      <c r="H56" s="16">
        <v>44674</v>
      </c>
    </row>
    <row r="57" spans="1:9" ht="12.75" customHeight="1">
      <c r="A57">
        <v>41</v>
      </c>
      <c r="B57" t="s">
        <v>310</v>
      </c>
      <c r="C57" t="s">
        <v>116</v>
      </c>
      <c r="D57" t="s">
        <v>298</v>
      </c>
      <c r="E57" s="38">
        <v>55000000</v>
      </c>
      <c r="F57" s="14">
        <v>556.87774999999999</v>
      </c>
      <c r="G57" s="85">
        <v>7.3599999999999999E-2</v>
      </c>
      <c r="H57" s="16">
        <v>41869</v>
      </c>
    </row>
    <row r="58" spans="1:9" ht="12.75" customHeight="1">
      <c r="A58">
        <v>42</v>
      </c>
      <c r="B58" t="s">
        <v>333</v>
      </c>
      <c r="C58" t="s">
        <v>306</v>
      </c>
      <c r="D58" t="s">
        <v>145</v>
      </c>
      <c r="E58" s="38">
        <v>50000000</v>
      </c>
      <c r="F58" s="14">
        <v>514.39200000000005</v>
      </c>
      <c r="G58" s="85">
        <v>6.8000000000000005E-2</v>
      </c>
      <c r="H58" s="16">
        <v>44692</v>
      </c>
    </row>
    <row r="59" spans="1:9" ht="12.75" customHeight="1">
      <c r="A59">
        <v>43</v>
      </c>
      <c r="B59" t="s">
        <v>334</v>
      </c>
      <c r="C59" t="s">
        <v>238</v>
      </c>
      <c r="D59" t="s">
        <v>318</v>
      </c>
      <c r="E59" s="38">
        <v>50000000</v>
      </c>
      <c r="F59" s="14">
        <v>512.06899999999996</v>
      </c>
      <c r="G59" s="85">
        <v>6.7699999999999996E-2</v>
      </c>
      <c r="H59" s="16">
        <v>44739</v>
      </c>
    </row>
    <row r="60" spans="1:9" ht="12.75" customHeight="1">
      <c r="A60">
        <v>44</v>
      </c>
      <c r="B60" t="s">
        <v>335</v>
      </c>
      <c r="C60" t="s">
        <v>308</v>
      </c>
      <c r="D60" t="s">
        <v>145</v>
      </c>
      <c r="E60" s="38">
        <v>50000000</v>
      </c>
      <c r="F60" s="14">
        <v>507.37099999999998</v>
      </c>
      <c r="G60" s="85">
        <v>6.7000000000000004E-2</v>
      </c>
      <c r="H60" s="16">
        <v>44884</v>
      </c>
    </row>
    <row r="61" spans="1:9" ht="12.75" customHeight="1">
      <c r="A61">
        <v>45</v>
      </c>
      <c r="B61" t="s">
        <v>336</v>
      </c>
      <c r="C61" t="s">
        <v>163</v>
      </c>
      <c r="D61" t="s">
        <v>145</v>
      </c>
      <c r="E61" s="38">
        <v>50000000</v>
      </c>
      <c r="F61" s="14">
        <v>505.44600000000003</v>
      </c>
      <c r="G61" s="85">
        <v>6.6799999999999998E-2</v>
      </c>
      <c r="H61" s="16">
        <v>42109</v>
      </c>
    </row>
    <row r="62" spans="1:9" ht="12.75" customHeight="1">
      <c r="A62">
        <v>46</v>
      </c>
      <c r="B62" t="s">
        <v>337</v>
      </c>
      <c r="C62" t="s">
        <v>83</v>
      </c>
      <c r="D62" t="s">
        <v>145</v>
      </c>
      <c r="E62" s="38">
        <v>50000000</v>
      </c>
      <c r="F62" s="14">
        <v>503.28050000000002</v>
      </c>
      <c r="G62" s="85">
        <v>6.6500000000000004E-2</v>
      </c>
      <c r="H62" s="16">
        <v>42245</v>
      </c>
    </row>
    <row r="63" spans="1:9" ht="12.75" customHeight="1">
      <c r="A63">
        <v>47</v>
      </c>
      <c r="B63" t="s">
        <v>171</v>
      </c>
      <c r="C63" t="s">
        <v>170</v>
      </c>
      <c r="D63" t="s">
        <v>145</v>
      </c>
      <c r="E63" s="38">
        <v>50000000</v>
      </c>
      <c r="F63" s="14">
        <v>500.70949999999999</v>
      </c>
      <c r="G63" s="85">
        <v>6.6199999999999995E-2</v>
      </c>
      <c r="H63" s="16">
        <v>41981</v>
      </c>
    </row>
    <row r="64" spans="1:9" ht="12.75" customHeight="1">
      <c r="A64">
        <v>48</v>
      </c>
      <c r="B64" t="s">
        <v>184</v>
      </c>
      <c r="C64" t="s">
        <v>128</v>
      </c>
      <c r="D64" t="s">
        <v>35</v>
      </c>
      <c r="E64" s="38">
        <v>30000000</v>
      </c>
      <c r="F64" s="14">
        <v>298.07220000000001</v>
      </c>
      <c r="G64" s="85">
        <v>3.9399999999999998E-2</v>
      </c>
      <c r="H64" s="16">
        <v>41397</v>
      </c>
    </row>
    <row r="65" spans="1:9" ht="12.75" customHeight="1">
      <c r="A65">
        <v>49</v>
      </c>
      <c r="B65" t="s">
        <v>311</v>
      </c>
      <c r="C65" t="s">
        <v>163</v>
      </c>
      <c r="D65" t="s">
        <v>145</v>
      </c>
      <c r="E65" s="38">
        <v>25000000</v>
      </c>
      <c r="F65" s="14">
        <v>251.57650000000001</v>
      </c>
      <c r="G65" s="85">
        <v>3.32E-2</v>
      </c>
      <c r="H65" s="16">
        <v>43023</v>
      </c>
    </row>
    <row r="66" spans="1:9" ht="12.75" customHeight="1">
      <c r="A66">
        <v>50</v>
      </c>
      <c r="B66" t="s">
        <v>329</v>
      </c>
      <c r="C66" t="s">
        <v>83</v>
      </c>
      <c r="D66" t="s">
        <v>145</v>
      </c>
      <c r="E66" s="38">
        <v>20000000</v>
      </c>
      <c r="F66" s="14">
        <v>201.4486</v>
      </c>
      <c r="G66" s="85">
        <v>2.6600000000000002E-2</v>
      </c>
      <c r="H66" s="16">
        <v>42223</v>
      </c>
    </row>
    <row r="67" spans="1:9" ht="12.75" customHeight="1">
      <c r="A67" s="33"/>
      <c r="B67" s="33"/>
      <c r="C67" s="18" t="s">
        <v>79</v>
      </c>
      <c r="D67" s="18"/>
      <c r="E67" s="18"/>
      <c r="F67" s="19">
        <f>SUM(F56:F66)</f>
        <v>5039.1445499999991</v>
      </c>
      <c r="G67" s="20">
        <f>SUM(G56:G66)</f>
        <v>0.66589999999999994</v>
      </c>
      <c r="H67" s="21"/>
      <c r="I67" s="29"/>
    </row>
    <row r="68" spans="1:9" ht="12.75" customHeight="1">
      <c r="F68" s="14"/>
      <c r="G68" s="15"/>
      <c r="H68" s="16"/>
    </row>
    <row r="69" spans="1:9" ht="12.75" customHeight="1">
      <c r="C69" s="1" t="s">
        <v>135</v>
      </c>
      <c r="F69" s="14">
        <v>253.44618600000001</v>
      </c>
      <c r="G69" s="15">
        <v>3.3500000000000002E-2</v>
      </c>
      <c r="H69" s="16"/>
    </row>
    <row r="70" spans="1:9" ht="12.75" customHeight="1">
      <c r="A70" s="33"/>
      <c r="B70" s="33"/>
      <c r="C70" s="18" t="s">
        <v>79</v>
      </c>
      <c r="D70" s="18"/>
      <c r="E70" s="18"/>
      <c r="F70" s="19">
        <f>SUM(F69:F69)</f>
        <v>253.44618600000001</v>
      </c>
      <c r="G70" s="20">
        <f>SUM(G69:G69)</f>
        <v>3.3500000000000002E-2</v>
      </c>
      <c r="H70" s="21"/>
      <c r="I70" s="29"/>
    </row>
    <row r="71" spans="1:9" ht="12.75" customHeight="1">
      <c r="F71" s="14"/>
      <c r="G71" s="15"/>
      <c r="H71" s="16"/>
    </row>
    <row r="72" spans="1:9" ht="12.75" customHeight="1">
      <c r="C72" s="1" t="s">
        <v>136</v>
      </c>
      <c r="F72" s="14"/>
      <c r="G72" s="15"/>
      <c r="H72" s="16"/>
    </row>
    <row r="73" spans="1:9" ht="12.75" customHeight="1">
      <c r="C73" s="1" t="s">
        <v>137</v>
      </c>
      <c r="F73" s="14">
        <v>359.28873599999997</v>
      </c>
      <c r="G73" s="15">
        <v>4.7300000000000002E-2</v>
      </c>
      <c r="H73" s="16"/>
    </row>
    <row r="74" spans="1:9" ht="12.75" customHeight="1">
      <c r="A74" s="33"/>
      <c r="B74" s="33"/>
      <c r="C74" s="18" t="s">
        <v>79</v>
      </c>
      <c r="D74" s="18"/>
      <c r="E74" s="18"/>
      <c r="F74" s="19">
        <f>SUM(F73:F73)</f>
        <v>359.28873599999997</v>
      </c>
      <c r="G74" s="20">
        <f>SUM(G73:G73)</f>
        <v>4.7300000000000002E-2</v>
      </c>
      <c r="H74" s="21"/>
      <c r="I74" s="29"/>
    </row>
    <row r="75" spans="1:9" ht="12.75" customHeight="1">
      <c r="A75" s="31"/>
      <c r="B75" s="31"/>
      <c r="C75" s="22" t="s">
        <v>138</v>
      </c>
      <c r="D75" s="22"/>
      <c r="E75" s="22"/>
      <c r="F75" s="23">
        <f>SUM(F47,F52,F67,F70,F74)</f>
        <v>7568.9008189999986</v>
      </c>
      <c r="G75" s="24">
        <f>SUM(G47,G52,G67,G70,G74)</f>
        <v>1</v>
      </c>
      <c r="H75" s="25"/>
      <c r="I75" s="30"/>
    </row>
    <row r="76" spans="1:9" ht="12.75" customHeight="1"/>
    <row r="77" spans="1:9" ht="12.75" customHeight="1">
      <c r="C77" s="1" t="s">
        <v>139</v>
      </c>
    </row>
    <row r="78" spans="1:9" ht="12.75" customHeight="1">
      <c r="C78" s="1" t="s">
        <v>386</v>
      </c>
    </row>
    <row r="79" spans="1:9" ht="12.75" customHeight="1">
      <c r="C79" s="1" t="s">
        <v>140</v>
      </c>
    </row>
    <row r="80" spans="1:9" ht="12.75" customHeight="1"/>
    <row r="81" spans="3:5" ht="12.75" customHeight="1">
      <c r="C81" s="41" t="s">
        <v>389</v>
      </c>
      <c r="D81" s="46"/>
      <c r="E81" s="41"/>
    </row>
    <row r="82" spans="3:5" ht="12.75" customHeight="1">
      <c r="C82" s="41" t="s">
        <v>413</v>
      </c>
      <c r="D82" s="46" t="s">
        <v>391</v>
      </c>
      <c r="E82" s="41"/>
    </row>
    <row r="83" spans="3:5" ht="12.75" customHeight="1">
      <c r="C83" s="41" t="s">
        <v>392</v>
      </c>
      <c r="D83" s="45"/>
      <c r="E83" s="41"/>
    </row>
    <row r="84" spans="3:5" ht="12.75" customHeight="1">
      <c r="C84" s="44" t="s">
        <v>445</v>
      </c>
      <c r="D84" s="77">
        <v>11.495281</v>
      </c>
      <c r="E84" s="49"/>
    </row>
    <row r="85" spans="3:5" ht="12.75" customHeight="1">
      <c r="C85" s="44" t="s">
        <v>446</v>
      </c>
      <c r="D85" s="77">
        <v>10.442413</v>
      </c>
      <c r="E85" s="49"/>
    </row>
    <row r="86" spans="3:5" ht="12.75" customHeight="1">
      <c r="C86" s="44" t="s">
        <v>398</v>
      </c>
      <c r="D86" s="77"/>
      <c r="E86" s="49"/>
    </row>
    <row r="87" spans="3:5" ht="12.75" customHeight="1">
      <c r="C87" s="44" t="s">
        <v>484</v>
      </c>
      <c r="D87" s="77">
        <v>11.582765999999999</v>
      </c>
      <c r="E87" s="49"/>
    </row>
    <row r="88" spans="3:5" ht="12.75" customHeight="1">
      <c r="C88" s="44" t="s">
        <v>485</v>
      </c>
      <c r="D88" s="77">
        <v>11.582765999999999</v>
      </c>
      <c r="E88" s="49"/>
    </row>
    <row r="89" spans="3:5" ht="12.75" customHeight="1">
      <c r="C89" s="44" t="s">
        <v>486</v>
      </c>
      <c r="D89" s="77">
        <v>11.58817</v>
      </c>
      <c r="E89" s="49"/>
    </row>
    <row r="90" spans="3:5" ht="12.75" customHeight="1">
      <c r="C90" s="84" t="s">
        <v>399</v>
      </c>
      <c r="D90" s="58" t="s">
        <v>391</v>
      </c>
      <c r="E90" s="49"/>
    </row>
    <row r="91" spans="3:5" ht="12.75" customHeight="1">
      <c r="C91" s="80" t="s">
        <v>400</v>
      </c>
      <c r="D91" s="58" t="s">
        <v>391</v>
      </c>
      <c r="E91" s="49"/>
    </row>
    <row r="92" spans="3:5" ht="12.75" customHeight="1">
      <c r="C92" s="80" t="s">
        <v>401</v>
      </c>
      <c r="D92" s="58" t="s">
        <v>391</v>
      </c>
      <c r="E92" s="49"/>
    </row>
    <row r="93" spans="3:5" ht="12.75" customHeight="1">
      <c r="C93" s="41" t="s">
        <v>402</v>
      </c>
      <c r="D93" s="79" t="s">
        <v>492</v>
      </c>
      <c r="E93" s="49"/>
    </row>
    <row r="94" spans="3:5" ht="12.75" customHeight="1">
      <c r="C94" s="49" t="s">
        <v>447</v>
      </c>
      <c r="D94" s="49"/>
      <c r="E94" s="49"/>
    </row>
    <row r="95" spans="3:5" ht="12.75" customHeight="1">
      <c r="C95" s="50" t="s">
        <v>404</v>
      </c>
      <c r="D95" s="74" t="s">
        <v>405</v>
      </c>
      <c r="E95" s="74" t="s">
        <v>406</v>
      </c>
    </row>
    <row r="96" spans="3:5" ht="12.75" customHeight="1">
      <c r="C96" s="44" t="s">
        <v>410</v>
      </c>
      <c r="D96" s="53"/>
      <c r="E96" s="53"/>
    </row>
    <row r="97" spans="3:5" ht="12.75" customHeight="1">
      <c r="C97" s="49" t="s">
        <v>439</v>
      </c>
      <c r="D97" s="49"/>
      <c r="E97" s="49"/>
    </row>
    <row r="98" spans="3:5" ht="12.75" customHeight="1">
      <c r="C98" s="49" t="s">
        <v>412</v>
      </c>
      <c r="D98" s="41"/>
      <c r="E98" s="41"/>
    </row>
    <row r="99" spans="3:5" ht="12.75" customHeight="1"/>
    <row r="100" spans="3:5" ht="12.75" customHeight="1"/>
    <row r="101" spans="3:5" ht="12.75" customHeight="1"/>
    <row r="102" spans="3:5" ht="12.75" customHeight="1"/>
    <row r="103" spans="3:5" ht="12.75" customHeight="1"/>
    <row r="104" spans="3:5" ht="12.75" customHeight="1"/>
    <row r="105" spans="3:5" ht="12.75" customHeight="1"/>
    <row r="106" spans="3:5" ht="12.75" customHeight="1"/>
    <row r="107" spans="3:5" ht="12.75" customHeight="1"/>
    <row r="108" spans="3:5" ht="12.75" customHeight="1"/>
    <row r="109" spans="3:5" ht="12.75" customHeight="1"/>
    <row r="110" spans="3:5" ht="12.75" customHeight="1"/>
    <row r="111" spans="3:5" ht="12.75" customHeight="1"/>
    <row r="112" spans="3: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</sheetData>
  <mergeCells count="1">
    <mergeCell ref="C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1"/>
  <sheetViews>
    <sheetView topLeftCell="A19" workbookViewId="0">
      <selection activeCell="C48" sqref="C48"/>
    </sheetView>
  </sheetViews>
  <sheetFormatPr defaultColWidth="9.140625" defaultRowHeight="12.75"/>
  <cols>
    <col min="1" max="1" width="7.5703125" customWidth="1"/>
    <col min="2" max="2" width="15.85546875" customWidth="1"/>
    <col min="3" max="3" width="47.7109375" customWidth="1"/>
    <col min="4" max="5" width="15.5703125" customWidth="1"/>
    <col min="6" max="6" width="15.42578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140625" style="27" customWidth="1"/>
  </cols>
  <sheetData>
    <row r="1" spans="1:12" ht="18.75">
      <c r="A1" s="2"/>
      <c r="B1" s="2"/>
      <c r="C1" s="87" t="s">
        <v>338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25.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159</v>
      </c>
      <c r="C9" t="s">
        <v>48</v>
      </c>
      <c r="D9" t="s">
        <v>23</v>
      </c>
      <c r="E9" s="38">
        <v>110000000</v>
      </c>
      <c r="F9" s="14">
        <v>1020.5756</v>
      </c>
      <c r="G9" s="85">
        <v>0.22640000000000002</v>
      </c>
      <c r="H9" s="16">
        <v>41624</v>
      </c>
    </row>
    <row r="10" spans="1:12" ht="12.75" customHeight="1">
      <c r="A10">
        <v>2</v>
      </c>
      <c r="B10" t="s">
        <v>315</v>
      </c>
      <c r="C10" t="s">
        <v>314</v>
      </c>
      <c r="D10" t="s">
        <v>21</v>
      </c>
      <c r="E10" s="38">
        <v>50000000</v>
      </c>
      <c r="F10" s="14">
        <v>463.5625</v>
      </c>
      <c r="G10" s="85">
        <v>0.10279999999999999</v>
      </c>
      <c r="H10" s="16">
        <v>41628</v>
      </c>
      <c r="J10" s="17" t="s">
        <v>16</v>
      </c>
      <c r="K10" s="37" t="s">
        <v>17</v>
      </c>
    </row>
    <row r="11" spans="1:12" ht="12.75" customHeight="1">
      <c r="A11" s="33"/>
      <c r="B11" s="33"/>
      <c r="C11" s="18" t="s">
        <v>79</v>
      </c>
      <c r="D11" s="18"/>
      <c r="E11" s="18"/>
      <c r="F11" s="19">
        <f>SUM(F9:F10)</f>
        <v>1484.1381000000001</v>
      </c>
      <c r="G11" s="20">
        <f>SUM(G9:G10)</f>
        <v>0.32919999999999999</v>
      </c>
      <c r="H11" s="21"/>
      <c r="I11" s="29"/>
      <c r="J11" s="15" t="s">
        <v>145</v>
      </c>
      <c r="K11" s="36">
        <v>0.62259999999999993</v>
      </c>
    </row>
    <row r="12" spans="1:12" ht="12.75" customHeight="1">
      <c r="F12" s="14"/>
      <c r="G12" s="15"/>
      <c r="H12" s="16"/>
      <c r="J12" s="15" t="s">
        <v>23</v>
      </c>
      <c r="K12" s="36">
        <v>0.22640000000000002</v>
      </c>
    </row>
    <row r="13" spans="1:12" ht="12.75" customHeight="1">
      <c r="C13" s="1" t="s">
        <v>132</v>
      </c>
      <c r="F13" s="14"/>
      <c r="G13" s="15"/>
      <c r="H13" s="16"/>
      <c r="J13" s="15" t="s">
        <v>21</v>
      </c>
      <c r="K13" s="36">
        <v>0.10279999999999999</v>
      </c>
    </row>
    <row r="14" spans="1:12" ht="12.75" customHeight="1">
      <c r="C14" s="1" t="s">
        <v>133</v>
      </c>
      <c r="F14" s="14"/>
      <c r="G14" s="15"/>
      <c r="H14" s="16"/>
      <c r="I14" s="29"/>
      <c r="J14" s="15" t="s">
        <v>37</v>
      </c>
      <c r="K14" s="36">
        <v>4.82E-2</v>
      </c>
    </row>
    <row r="15" spans="1:12" ht="12.75" customHeight="1">
      <c r="A15">
        <v>3</v>
      </c>
      <c r="B15" t="s">
        <v>171</v>
      </c>
      <c r="C15" t="s">
        <v>170</v>
      </c>
      <c r="D15" t="s">
        <v>145</v>
      </c>
      <c r="E15" s="38">
        <v>50000000</v>
      </c>
      <c r="F15" s="14">
        <v>500.70949999999999</v>
      </c>
      <c r="G15" s="85">
        <v>0.11109999999999999</v>
      </c>
      <c r="H15" s="16">
        <v>41981</v>
      </c>
      <c r="J15" s="15"/>
    </row>
    <row r="16" spans="1:12" ht="12.75" customHeight="1">
      <c r="A16">
        <v>4</v>
      </c>
      <c r="B16" t="s">
        <v>177</v>
      </c>
      <c r="C16" t="s">
        <v>176</v>
      </c>
      <c r="D16" t="s">
        <v>145</v>
      </c>
      <c r="E16" s="38">
        <v>50000000</v>
      </c>
      <c r="F16" s="14">
        <v>500.64949999999999</v>
      </c>
      <c r="G16" s="85">
        <v>0.11109999999999999</v>
      </c>
      <c r="H16" s="16">
        <v>41432</v>
      </c>
    </row>
    <row r="17" spans="1:9" ht="12.75" customHeight="1">
      <c r="A17">
        <v>5</v>
      </c>
      <c r="B17" t="s">
        <v>340</v>
      </c>
      <c r="C17" t="s">
        <v>339</v>
      </c>
      <c r="D17" t="s">
        <v>145</v>
      </c>
      <c r="E17" s="38">
        <v>50000000</v>
      </c>
      <c r="F17" s="14">
        <v>500.22750000000002</v>
      </c>
      <c r="G17" s="85">
        <v>0.111</v>
      </c>
      <c r="H17" s="16">
        <v>41986</v>
      </c>
    </row>
    <row r="18" spans="1:9" ht="12.75" customHeight="1">
      <c r="A18">
        <v>6</v>
      </c>
      <c r="B18" t="s">
        <v>341</v>
      </c>
      <c r="C18" t="s">
        <v>308</v>
      </c>
      <c r="D18" t="s">
        <v>145</v>
      </c>
      <c r="E18" s="38">
        <v>50000000</v>
      </c>
      <c r="F18" s="14">
        <v>500.14800000000002</v>
      </c>
      <c r="G18" s="85">
        <v>0.111</v>
      </c>
      <c r="H18" s="16">
        <v>41928</v>
      </c>
    </row>
    <row r="19" spans="1:9" ht="12.75" customHeight="1">
      <c r="A19">
        <v>7</v>
      </c>
      <c r="B19" t="s">
        <v>342</v>
      </c>
      <c r="C19" t="s">
        <v>163</v>
      </c>
      <c r="D19" t="s">
        <v>145</v>
      </c>
      <c r="E19" s="38">
        <v>50000000</v>
      </c>
      <c r="F19" s="14">
        <v>499.83850000000001</v>
      </c>
      <c r="G19" s="85">
        <v>0.1109</v>
      </c>
      <c r="H19" s="16">
        <v>41927</v>
      </c>
    </row>
    <row r="20" spans="1:9" ht="12.75" customHeight="1">
      <c r="A20">
        <v>8</v>
      </c>
      <c r="B20" t="s">
        <v>331</v>
      </c>
      <c r="C20" t="s">
        <v>330</v>
      </c>
      <c r="D20" t="s">
        <v>145</v>
      </c>
      <c r="E20" s="38">
        <v>30000000</v>
      </c>
      <c r="F20" s="14">
        <v>304.31369999999998</v>
      </c>
      <c r="G20" s="85">
        <v>6.7500000000000004E-2</v>
      </c>
      <c r="H20" s="16">
        <v>42549</v>
      </c>
    </row>
    <row r="21" spans="1:9" ht="12.75" customHeight="1">
      <c r="A21" s="33"/>
      <c r="B21" s="33"/>
      <c r="C21" s="18" t="s">
        <v>79</v>
      </c>
      <c r="D21" s="18"/>
      <c r="E21" s="18"/>
      <c r="F21" s="19">
        <f>SUM(F15:F20)</f>
        <v>2805.8867</v>
      </c>
      <c r="G21" s="20">
        <f>SUM(G15:G20)</f>
        <v>0.62259999999999993</v>
      </c>
      <c r="H21" s="21"/>
    </row>
    <row r="22" spans="1:9" ht="12.75" customHeight="1">
      <c r="F22" s="14"/>
      <c r="G22" s="15"/>
      <c r="H22" s="16"/>
    </row>
    <row r="23" spans="1:9" ht="12.75" customHeight="1">
      <c r="C23" s="1" t="s">
        <v>135</v>
      </c>
      <c r="F23" s="14">
        <v>136.97091699999999</v>
      </c>
      <c r="G23" s="15">
        <v>3.04E-2</v>
      </c>
      <c r="H23" s="16"/>
    </row>
    <row r="24" spans="1:9" ht="12.75" customHeight="1">
      <c r="A24" s="33"/>
      <c r="B24" s="33"/>
      <c r="C24" s="18" t="s">
        <v>79</v>
      </c>
      <c r="D24" s="18"/>
      <c r="E24" s="18"/>
      <c r="F24" s="19">
        <f>SUM(F23:F23)</f>
        <v>136.97091699999999</v>
      </c>
      <c r="G24" s="20">
        <f>SUM(G23:G23)</f>
        <v>3.04E-2</v>
      </c>
      <c r="H24" s="21"/>
      <c r="I24" s="29"/>
    </row>
    <row r="25" spans="1:9" ht="12.75" customHeight="1">
      <c r="F25" s="14"/>
      <c r="G25" s="15"/>
      <c r="H25" s="16"/>
    </row>
    <row r="26" spans="1:9" ht="12.75" customHeight="1">
      <c r="C26" s="1" t="s">
        <v>136</v>
      </c>
      <c r="F26" s="14"/>
      <c r="G26" s="15"/>
      <c r="H26" s="16"/>
    </row>
    <row r="27" spans="1:9" ht="12.75" customHeight="1">
      <c r="C27" s="1" t="s">
        <v>137</v>
      </c>
      <c r="F27" s="14">
        <v>80.333962999999997</v>
      </c>
      <c r="G27" s="15">
        <v>1.78E-2</v>
      </c>
      <c r="H27" s="16"/>
      <c r="I27" s="29"/>
    </row>
    <row r="28" spans="1:9" ht="12.75" customHeight="1">
      <c r="A28" s="33"/>
      <c r="B28" s="33"/>
      <c r="C28" s="18" t="s">
        <v>79</v>
      </c>
      <c r="D28" s="18"/>
      <c r="E28" s="18"/>
      <c r="F28" s="19">
        <f>SUM(F27:F27)</f>
        <v>80.333962999999997</v>
      </c>
      <c r="G28" s="20">
        <f>SUM(G27:G27)</f>
        <v>1.78E-2</v>
      </c>
      <c r="H28" s="21"/>
    </row>
    <row r="29" spans="1:9" ht="12.75" customHeight="1">
      <c r="A29" s="31"/>
      <c r="B29" s="31"/>
      <c r="C29" s="22" t="s">
        <v>138</v>
      </c>
      <c r="D29" s="22"/>
      <c r="E29" s="22"/>
      <c r="F29" s="23">
        <f>SUM(F11,F21,F24,F28)</f>
        <v>4507.3296799999998</v>
      </c>
      <c r="G29" s="24">
        <f>SUM(G11,G21,G24,G28)</f>
        <v>1</v>
      </c>
      <c r="H29" s="25"/>
    </row>
    <row r="30" spans="1:9" ht="12.75" customHeight="1"/>
    <row r="31" spans="1:9" ht="12.75" customHeight="1">
      <c r="C31" s="1" t="s">
        <v>139</v>
      </c>
      <c r="I31" s="29"/>
    </row>
    <row r="32" spans="1:9" ht="12.75" customHeight="1">
      <c r="C32" s="1" t="s">
        <v>386</v>
      </c>
      <c r="I32" s="30"/>
    </row>
    <row r="33" spans="3:6" ht="12.75" customHeight="1">
      <c r="C33" s="1"/>
    </row>
    <row r="34" spans="3:6" ht="12.75" customHeight="1"/>
    <row r="35" spans="3:6" ht="12.75" customHeight="1">
      <c r="C35" s="41" t="s">
        <v>389</v>
      </c>
      <c r="D35" s="41"/>
      <c r="E35" s="41"/>
      <c r="F35" s="59"/>
    </row>
    <row r="36" spans="3:6" ht="12.75" customHeight="1">
      <c r="C36" s="41" t="s">
        <v>390</v>
      </c>
      <c r="D36" s="43" t="s">
        <v>391</v>
      </c>
      <c r="E36" s="41"/>
      <c r="F36" s="59"/>
    </row>
    <row r="37" spans="3:6" ht="12.75" customHeight="1">
      <c r="C37" s="41" t="s">
        <v>392</v>
      </c>
      <c r="D37" s="41"/>
      <c r="E37" s="41"/>
      <c r="F37" s="59"/>
    </row>
    <row r="38" spans="3:6" ht="12.75" customHeight="1">
      <c r="C38" s="44" t="s">
        <v>393</v>
      </c>
      <c r="D38" s="45">
        <v>1155.251086</v>
      </c>
      <c r="E38" s="41"/>
      <c r="F38" s="59"/>
    </row>
    <row r="39" spans="3:6" ht="12.75" customHeight="1">
      <c r="C39" s="44" t="s">
        <v>394</v>
      </c>
      <c r="D39" s="45">
        <v>1002.65</v>
      </c>
      <c r="E39" s="41"/>
      <c r="F39" s="59"/>
    </row>
    <row r="40" spans="3:6" ht="12.75" customHeight="1">
      <c r="C40" s="44" t="s">
        <v>395</v>
      </c>
      <c r="D40" s="45">
        <v>1001.467315</v>
      </c>
      <c r="E40" s="41"/>
      <c r="F40" s="59"/>
    </row>
    <row r="41" spans="3:6" ht="12.75" customHeight="1">
      <c r="C41" s="44" t="s">
        <v>396</v>
      </c>
      <c r="D41" s="45">
        <v>1001.307764</v>
      </c>
      <c r="E41" s="41"/>
      <c r="F41" s="59"/>
    </row>
    <row r="42" spans="3:6" ht="12.75" customHeight="1">
      <c r="C42" s="44" t="s">
        <v>397</v>
      </c>
      <c r="D42" s="45">
        <v>1001.265419</v>
      </c>
      <c r="E42" s="41"/>
      <c r="F42" s="59"/>
    </row>
    <row r="43" spans="3:6" ht="12.75" customHeight="1">
      <c r="C43" s="44" t="s">
        <v>398</v>
      </c>
      <c r="D43" s="46"/>
      <c r="E43" s="41"/>
      <c r="F43" s="59"/>
    </row>
    <row r="44" spans="3:6" ht="12.75" customHeight="1">
      <c r="C44" s="44" t="s">
        <v>462</v>
      </c>
      <c r="D44" s="45">
        <v>1161.4041279999999</v>
      </c>
      <c r="E44" s="41"/>
      <c r="F44" s="59"/>
    </row>
    <row r="45" spans="3:6" ht="12.75" customHeight="1">
      <c r="C45" s="44" t="s">
        <v>463</v>
      </c>
      <c r="D45" s="45">
        <v>1001.847658</v>
      </c>
      <c r="E45" s="41"/>
      <c r="F45" s="59"/>
    </row>
    <row r="46" spans="3:6" ht="12.75" customHeight="1">
      <c r="C46" s="44" t="s">
        <v>464</v>
      </c>
      <c r="D46" s="45">
        <v>999.19969500000002</v>
      </c>
      <c r="E46" s="41"/>
      <c r="F46" s="59"/>
    </row>
    <row r="47" spans="3:6" ht="12.75" customHeight="1">
      <c r="C47" s="44" t="s">
        <v>465</v>
      </c>
      <c r="D47" s="45">
        <v>999.24230699999998</v>
      </c>
      <c r="E47" s="41"/>
      <c r="F47" s="59"/>
    </row>
    <row r="48" spans="3:6" ht="12.75" customHeight="1">
      <c r="C48" s="44" t="s">
        <v>466</v>
      </c>
      <c r="D48" s="45">
        <v>999.199793</v>
      </c>
      <c r="E48" s="41"/>
      <c r="F48" s="59"/>
    </row>
    <row r="49" spans="3:6" ht="12.75" customHeight="1">
      <c r="C49" s="44" t="s">
        <v>467</v>
      </c>
      <c r="D49" s="45">
        <v>1162.2891090000001</v>
      </c>
      <c r="E49" s="41"/>
      <c r="F49" s="59"/>
    </row>
    <row r="50" spans="3:6" ht="12.75" customHeight="1">
      <c r="C50" s="41" t="s">
        <v>399</v>
      </c>
      <c r="D50" s="58" t="s">
        <v>391</v>
      </c>
      <c r="E50" s="41"/>
      <c r="F50" s="59"/>
    </row>
    <row r="51" spans="3:6" ht="12.75" customHeight="1">
      <c r="C51" s="41" t="s">
        <v>400</v>
      </c>
      <c r="D51" s="58" t="s">
        <v>391</v>
      </c>
      <c r="E51" s="41"/>
      <c r="F51" s="59"/>
    </row>
    <row r="52" spans="3:6" ht="12.75" customHeight="1">
      <c r="C52" s="41" t="s">
        <v>401</v>
      </c>
      <c r="D52" s="58" t="s">
        <v>391</v>
      </c>
      <c r="E52" s="41"/>
      <c r="F52" s="59"/>
    </row>
    <row r="53" spans="3:6" ht="12.75" customHeight="1">
      <c r="C53" s="41" t="s">
        <v>402</v>
      </c>
      <c r="D53" s="79" t="s">
        <v>493</v>
      </c>
      <c r="E53" s="41"/>
      <c r="F53" s="59"/>
    </row>
    <row r="54" spans="3:6" ht="12.75" customHeight="1">
      <c r="C54" s="41" t="s">
        <v>403</v>
      </c>
      <c r="D54" s="49"/>
      <c r="E54" s="41"/>
      <c r="F54" s="59"/>
    </row>
    <row r="55" spans="3:6" ht="12.75" customHeight="1">
      <c r="C55" s="50" t="s">
        <v>404</v>
      </c>
      <c r="D55" s="51" t="s">
        <v>405</v>
      </c>
      <c r="E55" s="51" t="s">
        <v>406</v>
      </c>
      <c r="F55" s="81"/>
    </row>
    <row r="56" spans="3:6" ht="12.75" customHeight="1">
      <c r="C56" s="44" t="s">
        <v>407</v>
      </c>
      <c r="D56" s="89">
        <v>5.3777990000000004</v>
      </c>
      <c r="E56" s="89">
        <v>4.6093160000000006</v>
      </c>
      <c r="F56" s="82"/>
    </row>
    <row r="57" spans="3:6" ht="12.75" customHeight="1">
      <c r="C57" s="44" t="s">
        <v>408</v>
      </c>
      <c r="D57" s="89">
        <v>6.662801</v>
      </c>
      <c r="E57" s="89">
        <v>5.7106940000000002</v>
      </c>
      <c r="F57" s="82"/>
    </row>
    <row r="58" spans="3:6" ht="12.75" customHeight="1">
      <c r="C58" s="44" t="s">
        <v>409</v>
      </c>
      <c r="D58" s="89">
        <f>3.460473+3.024011</f>
        <v>6.4844840000000001</v>
      </c>
      <c r="E58" s="89">
        <f>2.965975+2.591883</f>
        <v>5.5578579999999995</v>
      </c>
      <c r="F58" s="82"/>
    </row>
    <row r="59" spans="3:6">
      <c r="C59" s="54" t="s">
        <v>410</v>
      </c>
      <c r="D59" s="88">
        <v>6.5001680000000004</v>
      </c>
      <c r="E59" s="88">
        <v>5.5713010000000001</v>
      </c>
      <c r="F59" s="82"/>
    </row>
    <row r="60" spans="3:6">
      <c r="C60" s="55" t="s">
        <v>411</v>
      </c>
      <c r="D60" s="53"/>
      <c r="E60" s="53"/>
      <c r="F60" s="81"/>
    </row>
    <row r="61" spans="3:6">
      <c r="C61" s="56" t="s">
        <v>412</v>
      </c>
      <c r="D61" s="57"/>
      <c r="E61" s="57"/>
      <c r="F61" s="81"/>
    </row>
  </sheetData>
  <mergeCells count="1">
    <mergeCell ref="C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1"/>
  <sheetViews>
    <sheetView topLeftCell="A59" workbookViewId="0">
      <selection activeCell="D80" sqref="D80:E80"/>
    </sheetView>
  </sheetViews>
  <sheetFormatPr defaultColWidth="9.140625" defaultRowHeight="12.75"/>
  <cols>
    <col min="1" max="1" width="7.5703125" customWidth="1"/>
    <col min="2" max="2" width="16.42578125" customWidth="1"/>
    <col min="3" max="3" width="47.710937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5.7109375" style="27" customWidth="1"/>
  </cols>
  <sheetData>
    <row r="1" spans="1:12" ht="18.75">
      <c r="A1" s="2"/>
      <c r="B1" s="2"/>
      <c r="C1" s="87" t="s">
        <v>343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146</v>
      </c>
      <c r="C9" t="s">
        <v>75</v>
      </c>
      <c r="D9" t="s">
        <v>23</v>
      </c>
      <c r="E9" s="38">
        <v>50000000</v>
      </c>
      <c r="F9" s="14">
        <v>462.34699999999998</v>
      </c>
      <c r="G9" s="85">
        <v>1.7600000000000001E-2</v>
      </c>
      <c r="H9" s="16">
        <v>41635</v>
      </c>
    </row>
    <row r="10" spans="1:12" ht="12.75" customHeight="1">
      <c r="A10">
        <v>2</v>
      </c>
      <c r="B10" t="s">
        <v>159</v>
      </c>
      <c r="C10" t="s">
        <v>48</v>
      </c>
      <c r="D10" t="s">
        <v>23</v>
      </c>
      <c r="E10" s="38">
        <v>20000000</v>
      </c>
      <c r="F10" s="14">
        <v>185.5592</v>
      </c>
      <c r="G10" s="85">
        <v>6.9999999999999993E-3</v>
      </c>
      <c r="H10" s="16">
        <v>41624</v>
      </c>
      <c r="J10" s="17" t="s">
        <v>16</v>
      </c>
      <c r="K10" s="37" t="s">
        <v>17</v>
      </c>
    </row>
    <row r="11" spans="1:12" ht="12.75" customHeight="1">
      <c r="A11" s="33"/>
      <c r="B11" s="33"/>
      <c r="C11" s="18" t="s">
        <v>79</v>
      </c>
      <c r="D11" s="18"/>
      <c r="E11" s="18"/>
      <c r="F11" s="19">
        <f>SUM(F9:F10)</f>
        <v>647.90620000000001</v>
      </c>
      <c r="G11" s="20">
        <f>SUM(G9:G10)</f>
        <v>2.46E-2</v>
      </c>
      <c r="H11" s="21"/>
      <c r="I11" s="29"/>
      <c r="J11" s="15" t="s">
        <v>298</v>
      </c>
      <c r="K11" s="36">
        <v>0.19209999999999999</v>
      </c>
    </row>
    <row r="12" spans="1:12" ht="12.75" customHeight="1">
      <c r="F12" s="14"/>
      <c r="G12" s="15"/>
      <c r="H12" s="16"/>
      <c r="J12" s="15" t="s">
        <v>155</v>
      </c>
      <c r="K12" s="36">
        <v>0.17</v>
      </c>
    </row>
    <row r="13" spans="1:12" ht="12.75" customHeight="1">
      <c r="C13" s="1" t="s">
        <v>80</v>
      </c>
      <c r="F13" s="14"/>
      <c r="G13" s="15"/>
      <c r="H13" s="16"/>
      <c r="J13" s="15" t="s">
        <v>344</v>
      </c>
      <c r="K13" s="36">
        <v>0.1007</v>
      </c>
    </row>
    <row r="14" spans="1:12" ht="12.75" customHeight="1">
      <c r="A14">
        <v>3</v>
      </c>
      <c r="B14" t="s">
        <v>345</v>
      </c>
      <c r="C14" t="s">
        <v>81</v>
      </c>
      <c r="D14" t="s">
        <v>13</v>
      </c>
      <c r="E14" s="39">
        <v>100000000</v>
      </c>
      <c r="F14" s="14">
        <v>917.75099999999998</v>
      </c>
      <c r="G14" s="85">
        <v>3.49E-2</v>
      </c>
      <c r="H14" s="16">
        <v>41607</v>
      </c>
      <c r="J14" s="15" t="s">
        <v>145</v>
      </c>
      <c r="K14" s="36">
        <v>9.6099999999999991E-2</v>
      </c>
    </row>
    <row r="15" spans="1:12" ht="12.75" customHeight="1">
      <c r="A15">
        <v>4</v>
      </c>
      <c r="B15" t="s">
        <v>346</v>
      </c>
      <c r="C15" t="s">
        <v>388</v>
      </c>
      <c r="D15" t="s">
        <v>26</v>
      </c>
      <c r="E15" s="39">
        <v>50000000</v>
      </c>
      <c r="F15" s="14">
        <v>479.36649999999997</v>
      </c>
      <c r="G15" s="85">
        <v>1.8200000000000001E-2</v>
      </c>
      <c r="H15" s="16">
        <v>41439</v>
      </c>
      <c r="J15" s="15" t="s">
        <v>151</v>
      </c>
      <c r="K15" s="36">
        <v>9.3299999999999994E-2</v>
      </c>
      <c r="L15" s="40"/>
    </row>
    <row r="16" spans="1:12" ht="12.75" customHeight="1">
      <c r="A16">
        <v>5</v>
      </c>
      <c r="B16" t="s">
        <v>166</v>
      </c>
      <c r="C16" t="s">
        <v>116</v>
      </c>
      <c r="D16" t="s">
        <v>13</v>
      </c>
      <c r="E16" s="39">
        <v>30000000</v>
      </c>
      <c r="F16" s="14">
        <v>294.23039999999997</v>
      </c>
      <c r="G16" s="85">
        <v>1.1200000000000002E-2</v>
      </c>
      <c r="H16" s="16">
        <v>41376</v>
      </c>
      <c r="J16" s="15" t="s">
        <v>35</v>
      </c>
      <c r="K16" s="36">
        <v>6.6000000000000003E-2</v>
      </c>
    </row>
    <row r="17" spans="1:11" ht="12.75" customHeight="1">
      <c r="A17" s="33"/>
      <c r="B17" s="33"/>
      <c r="C17" s="18" t="s">
        <v>79</v>
      </c>
      <c r="D17" s="18"/>
      <c r="E17" s="18"/>
      <c r="F17" s="19">
        <f>SUM(F14:F16)</f>
        <v>1691.3478999999998</v>
      </c>
      <c r="G17" s="20">
        <f>SUM(G14:G16)</f>
        <v>6.4299999999999996E-2</v>
      </c>
      <c r="H17" s="21"/>
      <c r="I17" s="29"/>
      <c r="J17" s="15" t="s">
        <v>299</v>
      </c>
      <c r="K17" s="36">
        <v>5.5899999999999998E-2</v>
      </c>
    </row>
    <row r="18" spans="1:11" ht="12.75" customHeight="1">
      <c r="F18" s="14"/>
      <c r="G18" s="15"/>
      <c r="H18" s="16"/>
      <c r="J18" s="15" t="s">
        <v>13</v>
      </c>
      <c r="K18" s="36">
        <v>4.6100000000000002E-2</v>
      </c>
    </row>
    <row r="19" spans="1:11" ht="12.75" customHeight="1">
      <c r="C19" s="1" t="s">
        <v>347</v>
      </c>
      <c r="F19" s="14"/>
      <c r="G19" s="15"/>
      <c r="H19" s="16"/>
      <c r="J19" s="15" t="s">
        <v>23</v>
      </c>
      <c r="K19" s="36">
        <v>2.46E-2</v>
      </c>
    </row>
    <row r="20" spans="1:11" ht="12.75" customHeight="1">
      <c r="A20">
        <v>6</v>
      </c>
      <c r="B20" t="s">
        <v>349</v>
      </c>
      <c r="C20" t="s">
        <v>348</v>
      </c>
      <c r="D20" t="s">
        <v>155</v>
      </c>
      <c r="E20" s="38">
        <v>150000000</v>
      </c>
      <c r="F20" s="14">
        <v>1522.1624999999999</v>
      </c>
      <c r="G20" s="15">
        <v>5.7800000000000004E-2</v>
      </c>
      <c r="H20" s="16">
        <v>45924</v>
      </c>
      <c r="I20" s="29"/>
      <c r="J20" s="15" t="s">
        <v>158</v>
      </c>
      <c r="K20" s="36">
        <v>1.9099999999999999E-2</v>
      </c>
    </row>
    <row r="21" spans="1:11" ht="12.75" customHeight="1">
      <c r="A21">
        <v>7</v>
      </c>
      <c r="B21" t="s">
        <v>352</v>
      </c>
      <c r="C21" t="s">
        <v>350</v>
      </c>
      <c r="D21" t="s">
        <v>155</v>
      </c>
      <c r="E21" s="38">
        <v>75000000</v>
      </c>
      <c r="F21" s="14">
        <v>809.625</v>
      </c>
      <c r="G21" s="15">
        <v>3.0800000000000001E-2</v>
      </c>
      <c r="H21" s="16">
        <v>47822</v>
      </c>
      <c r="J21" s="15" t="s">
        <v>160</v>
      </c>
      <c r="K21" s="36">
        <v>1.9099999999999999E-2</v>
      </c>
    </row>
    <row r="22" spans="1:11" ht="12.75" customHeight="1">
      <c r="A22">
        <v>8</v>
      </c>
      <c r="B22" t="s">
        <v>355</v>
      </c>
      <c r="C22" t="s">
        <v>353</v>
      </c>
      <c r="D22" t="s">
        <v>155</v>
      </c>
      <c r="E22" s="38">
        <v>60000000</v>
      </c>
      <c r="F22" s="14">
        <v>615.24</v>
      </c>
      <c r="G22" s="15">
        <v>2.3399999999999997E-2</v>
      </c>
      <c r="H22" s="16">
        <v>46212</v>
      </c>
      <c r="J22" s="15" t="s">
        <v>26</v>
      </c>
      <c r="K22" s="36">
        <v>1.8200000000000001E-2</v>
      </c>
    </row>
    <row r="23" spans="1:11" ht="12.75" customHeight="1">
      <c r="A23">
        <v>9</v>
      </c>
      <c r="B23" t="s">
        <v>357</v>
      </c>
      <c r="C23" t="s">
        <v>356</v>
      </c>
      <c r="D23" t="s">
        <v>155</v>
      </c>
      <c r="E23" s="38">
        <v>50000000</v>
      </c>
      <c r="F23" s="14">
        <v>509.65050000000002</v>
      </c>
      <c r="G23" s="15">
        <v>1.9400000000000001E-2</v>
      </c>
      <c r="H23" s="16">
        <v>44886</v>
      </c>
      <c r="J23" s="15" t="s">
        <v>351</v>
      </c>
      <c r="K23" s="36">
        <v>4.3E-3</v>
      </c>
    </row>
    <row r="24" spans="1:11" ht="12.75" customHeight="1">
      <c r="A24">
        <v>10</v>
      </c>
      <c r="B24" t="s">
        <v>359</v>
      </c>
      <c r="C24" t="s">
        <v>358</v>
      </c>
      <c r="D24" t="s">
        <v>155</v>
      </c>
      <c r="E24" s="38">
        <v>50000000</v>
      </c>
      <c r="F24" s="14">
        <v>507.7</v>
      </c>
      <c r="G24" s="15">
        <v>1.9299999999999998E-2</v>
      </c>
      <c r="H24" s="16">
        <v>44723</v>
      </c>
      <c r="J24" s="15" t="s">
        <v>354</v>
      </c>
      <c r="K24" s="36">
        <v>2.9999999999999997E-4</v>
      </c>
    </row>
    <row r="25" spans="1:11" ht="12.75" customHeight="1">
      <c r="A25">
        <v>11</v>
      </c>
      <c r="B25" t="s">
        <v>361</v>
      </c>
      <c r="C25" t="s">
        <v>360</v>
      </c>
      <c r="D25" t="s">
        <v>155</v>
      </c>
      <c r="E25" s="38">
        <v>50000000</v>
      </c>
      <c r="F25" s="14">
        <v>507.5</v>
      </c>
      <c r="G25" s="15">
        <v>1.9299999999999998E-2</v>
      </c>
      <c r="H25" s="16">
        <v>44851</v>
      </c>
      <c r="J25" s="15" t="s">
        <v>37</v>
      </c>
      <c r="K25" s="36">
        <v>9.4200000000000006E-2</v>
      </c>
    </row>
    <row r="26" spans="1:11" ht="12.75" customHeight="1">
      <c r="A26" s="33"/>
      <c r="B26" s="33"/>
      <c r="C26" s="18" t="s">
        <v>79</v>
      </c>
      <c r="D26" s="18"/>
      <c r="E26" s="18"/>
      <c r="F26" s="19">
        <f>SUM(F20:F25)</f>
        <v>4471.8780000000006</v>
      </c>
      <c r="G26" s="20">
        <f>SUM(G20:G25)</f>
        <v>0.16999999999999998</v>
      </c>
      <c r="H26" s="21"/>
    </row>
    <row r="27" spans="1:11" ht="12.75" customHeight="1">
      <c r="F27" s="14"/>
      <c r="G27" s="15"/>
      <c r="H27" s="16"/>
      <c r="J27" s="15"/>
    </row>
    <row r="28" spans="1:11" ht="12.75" customHeight="1">
      <c r="C28" s="1" t="s">
        <v>132</v>
      </c>
      <c r="F28" s="14"/>
      <c r="G28" s="15"/>
      <c r="H28" s="16"/>
    </row>
    <row r="29" spans="1:11" ht="12.75" customHeight="1">
      <c r="C29" s="1" t="s">
        <v>133</v>
      </c>
      <c r="F29" s="14"/>
      <c r="G29" s="15"/>
      <c r="H29" s="16"/>
      <c r="I29" s="29"/>
    </row>
    <row r="30" spans="1:11" ht="12.75" customHeight="1">
      <c r="A30">
        <v>12</v>
      </c>
      <c r="B30" t="s">
        <v>363</v>
      </c>
      <c r="C30" t="s">
        <v>362</v>
      </c>
      <c r="D30" t="s">
        <v>344</v>
      </c>
      <c r="E30" s="38">
        <v>250000000</v>
      </c>
      <c r="F30" s="14">
        <v>2642.4775</v>
      </c>
      <c r="G30" s="85">
        <v>0.10039999999999999</v>
      </c>
      <c r="H30" s="16">
        <v>41474</v>
      </c>
    </row>
    <row r="31" spans="1:11" ht="12.75" customHeight="1">
      <c r="A31">
        <v>13</v>
      </c>
      <c r="B31" t="s">
        <v>365</v>
      </c>
      <c r="C31" t="s">
        <v>364</v>
      </c>
      <c r="D31" t="s">
        <v>298</v>
      </c>
      <c r="E31" s="38">
        <v>250000000</v>
      </c>
      <c r="F31" s="14">
        <v>2506.5349999999999</v>
      </c>
      <c r="G31" s="85">
        <v>9.5199999999999993E-2</v>
      </c>
      <c r="H31" s="16">
        <v>41431</v>
      </c>
    </row>
    <row r="32" spans="1:11" ht="12.75" customHeight="1">
      <c r="A32">
        <v>14</v>
      </c>
      <c r="B32" t="s">
        <v>184</v>
      </c>
      <c r="C32" t="s">
        <v>128</v>
      </c>
      <c r="D32" t="s">
        <v>35</v>
      </c>
      <c r="E32" s="38">
        <v>175000000</v>
      </c>
      <c r="F32" s="14">
        <v>1738.7545</v>
      </c>
      <c r="G32" s="85">
        <v>6.6000000000000003E-2</v>
      </c>
      <c r="H32" s="16">
        <v>41397</v>
      </c>
    </row>
    <row r="33" spans="1:8" ht="12.75" customHeight="1">
      <c r="A33">
        <v>15</v>
      </c>
      <c r="B33" t="s">
        <v>366</v>
      </c>
      <c r="C33" t="s">
        <v>172</v>
      </c>
      <c r="D33" t="s">
        <v>151</v>
      </c>
      <c r="E33" s="38">
        <v>150000000</v>
      </c>
      <c r="F33" s="14">
        <v>1356.4124999999999</v>
      </c>
      <c r="G33" s="85">
        <v>5.1500000000000004E-2</v>
      </c>
      <c r="H33" s="16">
        <v>41591</v>
      </c>
    </row>
    <row r="34" spans="1:8" ht="12.75" customHeight="1">
      <c r="A34">
        <v>16</v>
      </c>
      <c r="B34" t="s">
        <v>173</v>
      </c>
      <c r="C34" t="s">
        <v>172</v>
      </c>
      <c r="D34" t="s">
        <v>151</v>
      </c>
      <c r="E34" s="38">
        <v>110000000</v>
      </c>
      <c r="F34" s="14">
        <v>1100.4278999999999</v>
      </c>
      <c r="G34" s="85">
        <v>4.1799999999999997E-2</v>
      </c>
      <c r="H34" s="16">
        <v>41338</v>
      </c>
    </row>
    <row r="35" spans="1:8" ht="12.75" customHeight="1">
      <c r="A35">
        <v>17</v>
      </c>
      <c r="B35" t="s">
        <v>310</v>
      </c>
      <c r="C35" t="s">
        <v>116</v>
      </c>
      <c r="D35" t="s">
        <v>298</v>
      </c>
      <c r="E35" s="38">
        <v>100000000</v>
      </c>
      <c r="F35" s="14">
        <v>1012.505</v>
      </c>
      <c r="G35" s="85">
        <v>3.85E-2</v>
      </c>
      <c r="H35" s="16">
        <v>41869</v>
      </c>
    </row>
    <row r="36" spans="1:8" ht="12.75" customHeight="1">
      <c r="A36">
        <v>18</v>
      </c>
      <c r="B36" t="s">
        <v>367</v>
      </c>
      <c r="C36" t="s">
        <v>306</v>
      </c>
      <c r="D36" t="s">
        <v>145</v>
      </c>
      <c r="E36" s="38">
        <v>100000000</v>
      </c>
      <c r="F36" s="14">
        <v>1004.954</v>
      </c>
      <c r="G36" s="85">
        <v>3.8199999999999998E-2</v>
      </c>
      <c r="H36" s="16">
        <v>44852</v>
      </c>
    </row>
    <row r="37" spans="1:8" ht="12.75" customHeight="1">
      <c r="A37">
        <v>19</v>
      </c>
      <c r="B37" t="s">
        <v>369</v>
      </c>
      <c r="C37" t="s">
        <v>368</v>
      </c>
      <c r="D37" t="s">
        <v>299</v>
      </c>
      <c r="E37" s="38">
        <v>100000000</v>
      </c>
      <c r="F37" s="14">
        <v>1002.736</v>
      </c>
      <c r="G37" s="85">
        <v>3.8100000000000002E-2</v>
      </c>
      <c r="H37" s="16">
        <v>41859</v>
      </c>
    </row>
    <row r="38" spans="1:8" ht="12.75" customHeight="1">
      <c r="A38">
        <v>20</v>
      </c>
      <c r="B38" t="s">
        <v>370</v>
      </c>
      <c r="C38" t="s">
        <v>116</v>
      </c>
      <c r="D38" t="s">
        <v>298</v>
      </c>
      <c r="E38" s="38">
        <v>94588000</v>
      </c>
      <c r="F38" s="14">
        <v>963.44688299999996</v>
      </c>
      <c r="G38" s="85">
        <v>3.6600000000000001E-2</v>
      </c>
      <c r="H38" s="16">
        <v>43360</v>
      </c>
    </row>
    <row r="39" spans="1:8" ht="12.75" customHeight="1">
      <c r="A39">
        <v>21</v>
      </c>
      <c r="B39" t="s">
        <v>371</v>
      </c>
      <c r="C39" t="s">
        <v>116</v>
      </c>
      <c r="D39" t="s">
        <v>298</v>
      </c>
      <c r="E39" s="38">
        <v>56105000</v>
      </c>
      <c r="F39" s="14">
        <v>574.92308300000002</v>
      </c>
      <c r="G39" s="85">
        <v>2.18E-2</v>
      </c>
      <c r="H39" s="16">
        <v>42600</v>
      </c>
    </row>
    <row r="40" spans="1:8" ht="12.75" customHeight="1">
      <c r="A40">
        <v>22</v>
      </c>
      <c r="B40" t="s">
        <v>372</v>
      </c>
      <c r="C40" t="s">
        <v>330</v>
      </c>
      <c r="D40" t="s">
        <v>145</v>
      </c>
      <c r="E40" s="38">
        <v>50000000</v>
      </c>
      <c r="F40" s="14">
        <v>511.92750000000001</v>
      </c>
      <c r="G40" s="85">
        <v>1.9400000000000001E-2</v>
      </c>
      <c r="H40" s="16">
        <v>44267</v>
      </c>
    </row>
    <row r="41" spans="1:8" ht="12.75" customHeight="1">
      <c r="A41">
        <v>23</v>
      </c>
      <c r="B41" t="s">
        <v>324</v>
      </c>
      <c r="C41" t="s">
        <v>163</v>
      </c>
      <c r="D41" t="s">
        <v>145</v>
      </c>
      <c r="E41" s="38">
        <v>50000000</v>
      </c>
      <c r="F41" s="14">
        <v>509.68549999999999</v>
      </c>
      <c r="G41" s="85">
        <v>1.9400000000000001E-2</v>
      </c>
      <c r="H41" s="16">
        <v>42968</v>
      </c>
    </row>
    <row r="42" spans="1:8" ht="12.75" customHeight="1">
      <c r="A42">
        <v>24</v>
      </c>
      <c r="B42" t="s">
        <v>181</v>
      </c>
      <c r="C42" t="s">
        <v>180</v>
      </c>
      <c r="D42" t="s">
        <v>158</v>
      </c>
      <c r="E42" s="38">
        <v>50000000</v>
      </c>
      <c r="F42" s="14">
        <v>503.37099999999998</v>
      </c>
      <c r="G42" s="85">
        <v>1.9099999999999999E-2</v>
      </c>
      <c r="H42" s="16">
        <v>41901</v>
      </c>
    </row>
    <row r="43" spans="1:8" ht="12.75" customHeight="1">
      <c r="A43">
        <v>25</v>
      </c>
      <c r="B43" t="s">
        <v>337</v>
      </c>
      <c r="C43" t="s">
        <v>83</v>
      </c>
      <c r="D43" t="s">
        <v>145</v>
      </c>
      <c r="E43" s="38">
        <v>50000000</v>
      </c>
      <c r="F43" s="14">
        <v>503.28050000000002</v>
      </c>
      <c r="G43" s="85">
        <v>1.9099999999999999E-2</v>
      </c>
      <c r="H43" s="16">
        <v>42245</v>
      </c>
    </row>
    <row r="44" spans="1:8" ht="12.75" customHeight="1">
      <c r="A44">
        <v>26</v>
      </c>
      <c r="B44" t="s">
        <v>183</v>
      </c>
      <c r="C44" t="s">
        <v>182</v>
      </c>
      <c r="D44" t="s">
        <v>160</v>
      </c>
      <c r="E44" s="38">
        <v>50000000</v>
      </c>
      <c r="F44" s="14">
        <v>501.63049999999998</v>
      </c>
      <c r="G44" s="85">
        <v>1.9099999999999999E-2</v>
      </c>
      <c r="H44" s="16">
        <v>41879</v>
      </c>
    </row>
    <row r="45" spans="1:8" ht="12.75" customHeight="1">
      <c r="A45">
        <v>27</v>
      </c>
      <c r="B45" t="s">
        <v>312</v>
      </c>
      <c r="C45" t="s">
        <v>220</v>
      </c>
      <c r="D45" t="s">
        <v>299</v>
      </c>
      <c r="E45" s="38">
        <v>50000000</v>
      </c>
      <c r="F45" s="14">
        <v>458.601</v>
      </c>
      <c r="G45" s="85">
        <v>1.7399999999999999E-2</v>
      </c>
      <c r="H45" s="16">
        <v>44674</v>
      </c>
    </row>
    <row r="46" spans="1:8" ht="12.75" customHeight="1">
      <c r="A46">
        <v>28</v>
      </c>
      <c r="B46" t="s">
        <v>374</v>
      </c>
      <c r="C46" t="s">
        <v>373</v>
      </c>
      <c r="D46" t="s">
        <v>351</v>
      </c>
      <c r="E46" s="38">
        <v>6850000</v>
      </c>
      <c r="F46" s="14">
        <v>67.409685999999994</v>
      </c>
      <c r="G46" s="85">
        <v>2.5999999999999999E-3</v>
      </c>
      <c r="H46" s="16">
        <v>41531</v>
      </c>
    </row>
    <row r="47" spans="1:8" ht="12.75" customHeight="1">
      <c r="A47">
        <v>29</v>
      </c>
      <c r="B47" t="s">
        <v>375</v>
      </c>
      <c r="C47" t="s">
        <v>373</v>
      </c>
      <c r="D47" t="s">
        <v>351</v>
      </c>
      <c r="E47" s="38">
        <v>4559000</v>
      </c>
      <c r="F47" s="14">
        <v>44.660238</v>
      </c>
      <c r="G47" s="85">
        <v>1.7000000000000001E-3</v>
      </c>
      <c r="H47" s="16">
        <v>41896</v>
      </c>
    </row>
    <row r="48" spans="1:8" ht="12.75" customHeight="1">
      <c r="A48">
        <v>30</v>
      </c>
      <c r="B48" t="s">
        <v>321</v>
      </c>
      <c r="C48" t="s">
        <v>320</v>
      </c>
      <c r="D48" t="s">
        <v>299</v>
      </c>
      <c r="E48" s="38">
        <v>1074000</v>
      </c>
      <c r="F48" s="14">
        <v>10.825049999999999</v>
      </c>
      <c r="G48" s="85">
        <v>4.0000000000000002E-4</v>
      </c>
      <c r="H48" s="16">
        <v>41877</v>
      </c>
    </row>
    <row r="49" spans="1:9" ht="12.75" customHeight="1">
      <c r="A49">
        <v>31</v>
      </c>
      <c r="B49" t="s">
        <v>376</v>
      </c>
      <c r="C49" t="s">
        <v>172</v>
      </c>
      <c r="D49" t="s">
        <v>354</v>
      </c>
      <c r="E49" s="38">
        <v>841000</v>
      </c>
      <c r="F49" s="14">
        <v>8.3296430000000008</v>
      </c>
      <c r="G49" s="85">
        <v>2.9999999999999997E-4</v>
      </c>
      <c r="H49" s="16">
        <v>41525</v>
      </c>
    </row>
    <row r="50" spans="1:9" ht="12.75" customHeight="1">
      <c r="A50">
        <v>32</v>
      </c>
      <c r="B50" t="s">
        <v>377</v>
      </c>
      <c r="C50" t="s">
        <v>362</v>
      </c>
      <c r="D50" t="s">
        <v>344</v>
      </c>
      <c r="E50" s="38">
        <v>839000</v>
      </c>
      <c r="F50" s="14">
        <v>8.2143219999999992</v>
      </c>
      <c r="G50" s="85">
        <v>2.9999999999999997E-4</v>
      </c>
      <c r="H50" s="16">
        <v>42607</v>
      </c>
    </row>
    <row r="51" spans="1:9" ht="12.75" customHeight="1">
      <c r="A51" s="33"/>
      <c r="B51" s="33"/>
      <c r="C51" s="18" t="s">
        <v>79</v>
      </c>
      <c r="D51" s="18"/>
      <c r="E51" s="18"/>
      <c r="F51" s="19">
        <f>SUM(F30:F50)</f>
        <v>17031.107304999998</v>
      </c>
      <c r="G51" s="20">
        <f>SUM(G30:G50)</f>
        <v>0.64689999999999992</v>
      </c>
      <c r="H51" s="21"/>
    </row>
    <row r="52" spans="1:9" ht="12.75" customHeight="1">
      <c r="F52" s="14"/>
      <c r="G52" s="15"/>
      <c r="H52" s="16"/>
    </row>
    <row r="53" spans="1:9" ht="12.75" customHeight="1">
      <c r="C53" s="1" t="s">
        <v>135</v>
      </c>
      <c r="F53" s="14">
        <v>806.82868699999995</v>
      </c>
      <c r="G53" s="15">
        <v>3.0600000000000002E-2</v>
      </c>
      <c r="H53" s="16"/>
    </row>
    <row r="54" spans="1:9" ht="12.75" customHeight="1">
      <c r="A54" s="33"/>
      <c r="B54" s="33"/>
      <c r="C54" s="18" t="s">
        <v>79</v>
      </c>
      <c r="D54" s="18"/>
      <c r="E54" s="18"/>
      <c r="F54" s="19">
        <f>SUM(F53:F53)</f>
        <v>806.82868699999995</v>
      </c>
      <c r="G54" s="20">
        <f>SUM(G53:G53)</f>
        <v>3.0600000000000002E-2</v>
      </c>
      <c r="H54" s="21"/>
      <c r="I54" s="29"/>
    </row>
    <row r="55" spans="1:9" ht="12.75" customHeight="1">
      <c r="F55" s="14"/>
      <c r="G55" s="15"/>
      <c r="H55" s="16"/>
    </row>
    <row r="56" spans="1:9" ht="12.75" customHeight="1">
      <c r="C56" s="1" t="s">
        <v>136</v>
      </c>
      <c r="F56" s="14"/>
      <c r="G56" s="15"/>
      <c r="H56" s="16"/>
    </row>
    <row r="57" spans="1:9" ht="12.75" customHeight="1">
      <c r="C57" s="1" t="s">
        <v>137</v>
      </c>
      <c r="F57" s="14">
        <v>1679.8343580000001</v>
      </c>
      <c r="G57" s="15">
        <v>6.3600000000000004E-2</v>
      </c>
      <c r="H57" s="16"/>
      <c r="I57" s="29"/>
    </row>
    <row r="58" spans="1:9" ht="12.75" customHeight="1">
      <c r="A58" s="33"/>
      <c r="B58" s="33"/>
      <c r="C58" s="18" t="s">
        <v>79</v>
      </c>
      <c r="D58" s="18"/>
      <c r="E58" s="18"/>
      <c r="F58" s="19">
        <f>SUM(F57:F57)</f>
        <v>1679.8343580000001</v>
      </c>
      <c r="G58" s="20">
        <f>SUM(G57:G57)</f>
        <v>6.3600000000000004E-2</v>
      </c>
      <c r="H58" s="21"/>
    </row>
    <row r="59" spans="1:9" ht="12.75" customHeight="1">
      <c r="A59" s="31"/>
      <c r="B59" s="31"/>
      <c r="C59" s="22" t="s">
        <v>138</v>
      </c>
      <c r="D59" s="22"/>
      <c r="E59" s="22"/>
      <c r="F59" s="23">
        <f>SUM(F11,F17,F26,F51,F54,F58)</f>
        <v>26328.902450000001</v>
      </c>
      <c r="G59" s="24">
        <f>SUM(G11,G17,G26,G51,G54,G58)</f>
        <v>0.99999999999999989</v>
      </c>
      <c r="H59" s="25"/>
    </row>
    <row r="60" spans="1:9" ht="12.75" customHeight="1"/>
    <row r="61" spans="1:9" ht="12.75" customHeight="1">
      <c r="C61" s="1" t="s">
        <v>139</v>
      </c>
      <c r="I61" s="29"/>
    </row>
    <row r="62" spans="1:9" ht="12.75" customHeight="1">
      <c r="C62" s="1" t="s">
        <v>386</v>
      </c>
      <c r="I62" s="30"/>
    </row>
    <row r="63" spans="1:9" ht="12.75" customHeight="1">
      <c r="C63" s="1"/>
    </row>
    <row r="64" spans="1:9" ht="12.75" customHeight="1">
      <c r="C64" s="41" t="s">
        <v>389</v>
      </c>
      <c r="D64" s="41"/>
      <c r="E64" s="41"/>
      <c r="F64" s="42"/>
    </row>
    <row r="65" spans="3:6" ht="12.75" customHeight="1">
      <c r="C65" s="41" t="s">
        <v>390</v>
      </c>
      <c r="D65" s="43" t="s">
        <v>391</v>
      </c>
      <c r="E65" s="41"/>
      <c r="F65" s="42"/>
    </row>
    <row r="66" spans="3:6" ht="12.75" customHeight="1">
      <c r="C66" s="41" t="s">
        <v>392</v>
      </c>
      <c r="D66" s="41"/>
      <c r="E66" s="41"/>
      <c r="F66" s="42"/>
    </row>
    <row r="67" spans="3:6" ht="12.75" customHeight="1">
      <c r="C67" s="44" t="s">
        <v>445</v>
      </c>
      <c r="D67" s="45">
        <v>1125.2171699999999</v>
      </c>
      <c r="E67" s="41"/>
      <c r="F67" s="42"/>
    </row>
    <row r="68" spans="3:6" ht="12.75" customHeight="1">
      <c r="C68" s="44" t="s">
        <v>446</v>
      </c>
      <c r="D68" s="45">
        <v>1008.793073</v>
      </c>
      <c r="E68" s="41"/>
      <c r="F68" s="42"/>
    </row>
    <row r="69" spans="3:6" ht="12.75" customHeight="1">
      <c r="C69" s="44" t="s">
        <v>398</v>
      </c>
      <c r="D69" s="46"/>
      <c r="E69" s="41"/>
      <c r="F69" s="42"/>
    </row>
    <row r="70" spans="3:6" ht="12.75" customHeight="1">
      <c r="C70" s="44" t="s">
        <v>484</v>
      </c>
      <c r="D70" s="45">
        <v>1135.1844249999999</v>
      </c>
      <c r="E70" s="41"/>
      <c r="F70" s="42"/>
    </row>
    <row r="71" spans="3:6" ht="12.75" customHeight="1">
      <c r="C71" s="44" t="s">
        <v>485</v>
      </c>
      <c r="D71" s="45">
        <v>1017.728835</v>
      </c>
      <c r="E71" s="41"/>
      <c r="F71" s="42"/>
    </row>
    <row r="72" spans="3:6" ht="12.75" customHeight="1">
      <c r="C72" s="44" t="s">
        <v>486</v>
      </c>
      <c r="D72" s="45">
        <v>1135.268873</v>
      </c>
      <c r="E72" s="41"/>
      <c r="F72" s="42"/>
    </row>
    <row r="73" spans="3:6" ht="12.75" customHeight="1">
      <c r="C73" s="44"/>
      <c r="D73" s="45"/>
      <c r="E73" s="41"/>
      <c r="F73" s="42"/>
    </row>
    <row r="74" spans="3:6" ht="12.75" customHeight="1">
      <c r="C74" s="41" t="s">
        <v>399</v>
      </c>
      <c r="D74" s="58" t="s">
        <v>391</v>
      </c>
      <c r="E74" s="41"/>
      <c r="F74" s="42"/>
    </row>
    <row r="75" spans="3:6" ht="12.75" customHeight="1">
      <c r="C75" s="41" t="s">
        <v>400</v>
      </c>
      <c r="D75" s="58" t="s">
        <v>391</v>
      </c>
      <c r="E75" s="41"/>
      <c r="F75" s="42"/>
    </row>
    <row r="76" spans="3:6" ht="12.75" customHeight="1">
      <c r="C76" s="41" t="s">
        <v>401</v>
      </c>
      <c r="D76" s="58" t="s">
        <v>391</v>
      </c>
      <c r="E76" s="41"/>
      <c r="F76" s="42"/>
    </row>
    <row r="77" spans="3:6" ht="12.75" customHeight="1">
      <c r="C77" s="41" t="s">
        <v>402</v>
      </c>
      <c r="D77" s="79" t="s">
        <v>494</v>
      </c>
      <c r="E77" s="41"/>
      <c r="F77" s="42"/>
    </row>
    <row r="78" spans="3:6" ht="12.75" customHeight="1">
      <c r="C78" s="41" t="s">
        <v>448</v>
      </c>
      <c r="D78" s="49"/>
      <c r="E78" s="41"/>
      <c r="F78" s="42"/>
    </row>
    <row r="79" spans="3:6" ht="12.75" customHeight="1">
      <c r="C79" s="50" t="s">
        <v>404</v>
      </c>
      <c r="D79" s="51" t="s">
        <v>405</v>
      </c>
      <c r="E79" s="51" t="s">
        <v>406</v>
      </c>
      <c r="F79" s="42"/>
    </row>
    <row r="80" spans="3:6" ht="12.75" customHeight="1">
      <c r="C80" s="54" t="s">
        <v>437</v>
      </c>
      <c r="D80" s="53"/>
      <c r="E80" s="53"/>
      <c r="F80" s="42"/>
    </row>
    <row r="81" spans="3:6" ht="12.75" customHeight="1">
      <c r="C81" s="55" t="s">
        <v>411</v>
      </c>
      <c r="D81" s="53"/>
      <c r="E81" s="53"/>
      <c r="F81" s="42"/>
    </row>
    <row r="82" spans="3:6" ht="12.75" customHeight="1">
      <c r="C82" s="56" t="s">
        <v>412</v>
      </c>
      <c r="D82" s="57"/>
      <c r="E82" s="57"/>
      <c r="F82" s="42"/>
    </row>
    <row r="83" spans="3:6" ht="12.75" customHeight="1"/>
    <row r="84" spans="3:6" ht="12.75" customHeight="1"/>
    <row r="85" spans="3:6" ht="12.75" customHeight="1"/>
    <row r="86" spans="3:6" ht="12.75" customHeight="1"/>
    <row r="87" spans="3:6" ht="12.75" customHeight="1"/>
    <row r="88" spans="3:6" ht="12.75" customHeight="1"/>
    <row r="89" spans="3:6" ht="12.75" customHeight="1"/>
    <row r="90" spans="3:6" ht="12.75" customHeight="1"/>
    <row r="91" spans="3:6" ht="12.75" customHeight="1"/>
    <row r="92" spans="3:6" ht="12.75" customHeight="1"/>
    <row r="93" spans="3:6" ht="12.75" customHeight="1"/>
    <row r="94" spans="3:6" ht="12.75" customHeight="1"/>
    <row r="95" spans="3:6" ht="12.75" customHeight="1"/>
    <row r="96" spans="3:6" ht="12.75" customHeight="1"/>
    <row r="97" ht="12.75" customHeight="1"/>
    <row r="98" ht="12.75" customHeight="1"/>
    <row r="99" ht="12.75" customHeight="1"/>
    <row r="100" ht="12.75" customHeight="1"/>
    <row r="101" ht="12.75" customHeight="1"/>
  </sheetData>
  <sortState ref="J11:K24">
    <sortCondition descending="1" ref="K11:K24"/>
  </sortState>
  <mergeCells count="1">
    <mergeCell ref="C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7"/>
  <sheetViews>
    <sheetView topLeftCell="A40" workbookViewId="0">
      <selection activeCell="D54" sqref="D54"/>
    </sheetView>
  </sheetViews>
  <sheetFormatPr defaultColWidth="9.140625" defaultRowHeight="12.75"/>
  <cols>
    <col min="1" max="1" width="7.5703125" customWidth="1"/>
    <col min="2" max="2" width="16" customWidth="1"/>
    <col min="3" max="3" width="44.7109375" customWidth="1"/>
    <col min="4" max="4" width="15.5703125" customWidth="1"/>
    <col min="5" max="5" width="12.140625" customWidth="1"/>
    <col min="6" max="6" width="18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36" customWidth="1"/>
    <col min="12" max="12" width="14.7109375" style="27" customWidth="1"/>
  </cols>
  <sheetData>
    <row r="1" spans="1:12" ht="18.75">
      <c r="A1" s="2"/>
      <c r="B1" s="2"/>
      <c r="C1" s="87" t="s">
        <v>378</v>
      </c>
      <c r="D1" s="87"/>
      <c r="E1" s="87"/>
      <c r="F1" s="87"/>
      <c r="G1" s="87"/>
      <c r="H1" s="31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2"/>
    </row>
    <row r="3" spans="1:12" ht="15.75" customHeight="1">
      <c r="A3" s="8"/>
      <c r="B3" s="8"/>
      <c r="C3" s="9"/>
      <c r="D3" s="3"/>
      <c r="E3" s="3"/>
      <c r="F3" s="6"/>
      <c r="G3" s="7"/>
      <c r="H3" s="32"/>
    </row>
    <row r="4" spans="1:12" ht="25.5">
      <c r="A4" s="10" t="s">
        <v>3</v>
      </c>
      <c r="B4" s="10" t="s">
        <v>9</v>
      </c>
      <c r="C4" s="11" t="s">
        <v>4</v>
      </c>
      <c r="D4" s="11" t="s">
        <v>5</v>
      </c>
      <c r="E4" s="11" t="s">
        <v>385</v>
      </c>
      <c r="F4" s="12" t="s">
        <v>6</v>
      </c>
      <c r="G4" s="13" t="s">
        <v>7</v>
      </c>
      <c r="H4" s="26" t="s">
        <v>8</v>
      </c>
      <c r="I4" s="28"/>
      <c r="L4" s="35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F7" s="14"/>
      <c r="G7" s="15"/>
      <c r="H7" s="16"/>
    </row>
    <row r="8" spans="1:12" ht="12.75" customHeight="1">
      <c r="C8" s="1" t="s">
        <v>347</v>
      </c>
      <c r="F8" s="14"/>
      <c r="G8" s="15"/>
      <c r="H8" s="16"/>
    </row>
    <row r="9" spans="1:12" ht="12.75" customHeight="1">
      <c r="A9">
        <v>1</v>
      </c>
      <c r="B9" t="s">
        <v>349</v>
      </c>
      <c r="C9" t="s">
        <v>348</v>
      </c>
      <c r="D9" t="s">
        <v>155</v>
      </c>
      <c r="E9" s="38">
        <v>150000000</v>
      </c>
      <c r="F9" s="14">
        <v>1522.1624999999999</v>
      </c>
      <c r="G9" s="15">
        <v>0.19699999999999998</v>
      </c>
      <c r="H9" s="16">
        <v>45924</v>
      </c>
    </row>
    <row r="10" spans="1:12" ht="12.75" customHeight="1">
      <c r="A10">
        <v>2</v>
      </c>
      <c r="B10" t="s">
        <v>352</v>
      </c>
      <c r="C10" t="s">
        <v>350</v>
      </c>
      <c r="D10" t="s">
        <v>155</v>
      </c>
      <c r="E10" s="38">
        <v>75000000</v>
      </c>
      <c r="F10" s="14">
        <v>809.625</v>
      </c>
      <c r="G10" s="15">
        <v>0.1048</v>
      </c>
      <c r="H10" s="16">
        <v>47822</v>
      </c>
    </row>
    <row r="11" spans="1:12" ht="12.75" customHeight="1">
      <c r="A11">
        <v>3</v>
      </c>
      <c r="B11" t="s">
        <v>357</v>
      </c>
      <c r="C11" t="s">
        <v>356</v>
      </c>
      <c r="D11" t="s">
        <v>155</v>
      </c>
      <c r="E11" s="38">
        <v>50000000</v>
      </c>
      <c r="F11" s="14">
        <v>509.65050000000002</v>
      </c>
      <c r="G11" s="15">
        <v>6.6000000000000003E-2</v>
      </c>
      <c r="H11" s="16">
        <v>44886</v>
      </c>
      <c r="J11" s="17" t="s">
        <v>16</v>
      </c>
      <c r="K11" s="37" t="s">
        <v>17</v>
      </c>
    </row>
    <row r="12" spans="1:12" ht="12.75" customHeight="1">
      <c r="A12">
        <v>4</v>
      </c>
      <c r="B12" t="s">
        <v>359</v>
      </c>
      <c r="C12" t="s">
        <v>358</v>
      </c>
      <c r="D12" t="s">
        <v>155</v>
      </c>
      <c r="E12" s="38">
        <v>50000000</v>
      </c>
      <c r="F12" s="14">
        <v>507.7</v>
      </c>
      <c r="G12" s="15">
        <v>6.5700000000000008E-2</v>
      </c>
      <c r="H12" s="16">
        <v>44723</v>
      </c>
      <c r="J12" s="15" t="s">
        <v>155</v>
      </c>
      <c r="K12" s="36">
        <v>0.55230000000000001</v>
      </c>
    </row>
    <row r="13" spans="1:12" ht="12.75" customHeight="1">
      <c r="A13">
        <v>5</v>
      </c>
      <c r="B13" t="s">
        <v>361</v>
      </c>
      <c r="C13" t="s">
        <v>360</v>
      </c>
      <c r="D13" t="s">
        <v>155</v>
      </c>
      <c r="E13" s="38">
        <v>50000000</v>
      </c>
      <c r="F13" s="14">
        <v>507.5</v>
      </c>
      <c r="G13" s="15">
        <v>6.5700000000000008E-2</v>
      </c>
      <c r="H13" s="16">
        <v>44851</v>
      </c>
      <c r="J13" s="15" t="s">
        <v>145</v>
      </c>
      <c r="K13" s="36">
        <v>0.13289999999999999</v>
      </c>
    </row>
    <row r="14" spans="1:12" ht="12.75" customHeight="1">
      <c r="A14">
        <v>6</v>
      </c>
      <c r="B14" t="s">
        <v>355</v>
      </c>
      <c r="C14" t="s">
        <v>353</v>
      </c>
      <c r="D14" t="s">
        <v>155</v>
      </c>
      <c r="E14" s="38">
        <v>40000000</v>
      </c>
      <c r="F14" s="14">
        <v>410.16</v>
      </c>
      <c r="G14" s="15">
        <v>5.3099999999999994E-2</v>
      </c>
      <c r="H14" s="16">
        <v>46212</v>
      </c>
      <c r="J14" s="15" t="s">
        <v>299</v>
      </c>
      <c r="K14" s="36">
        <v>5.9400000000000001E-2</v>
      </c>
    </row>
    <row r="15" spans="1:12" ht="12.75" customHeight="1">
      <c r="A15" s="33"/>
      <c r="B15" s="33"/>
      <c r="C15" s="18" t="s">
        <v>79</v>
      </c>
      <c r="D15" s="18"/>
      <c r="E15" s="18"/>
      <c r="F15" s="19">
        <f>SUM(F9:F14)</f>
        <v>4266.7979999999998</v>
      </c>
      <c r="G15" s="20">
        <f>SUM(G9:G14)</f>
        <v>0.55230000000000001</v>
      </c>
      <c r="H15" s="21"/>
      <c r="I15" s="29"/>
      <c r="J15" s="15" t="s">
        <v>37</v>
      </c>
      <c r="K15" s="36">
        <v>0.25540000000000002</v>
      </c>
    </row>
    <row r="16" spans="1:12" ht="12.75" customHeight="1">
      <c r="F16" s="14"/>
      <c r="G16" s="15"/>
      <c r="H16" s="16"/>
    </row>
    <row r="17" spans="1:9" ht="12.75" customHeight="1">
      <c r="C17" s="1" t="s">
        <v>132</v>
      </c>
      <c r="F17" s="14"/>
      <c r="G17" s="15"/>
      <c r="H17" s="16"/>
    </row>
    <row r="18" spans="1:9" ht="12.75" customHeight="1">
      <c r="C18" s="1" t="s">
        <v>133</v>
      </c>
      <c r="F18" s="14"/>
      <c r="G18" s="15"/>
      <c r="H18" s="16"/>
    </row>
    <row r="19" spans="1:9" ht="12.75" customHeight="1">
      <c r="A19">
        <v>7</v>
      </c>
      <c r="B19" t="s">
        <v>379</v>
      </c>
      <c r="C19" t="s">
        <v>330</v>
      </c>
      <c r="D19" t="s">
        <v>145</v>
      </c>
      <c r="E19" s="38">
        <v>50000000</v>
      </c>
      <c r="F19" s="14">
        <v>515.94200000000001</v>
      </c>
      <c r="G19" s="85">
        <v>6.6799999999999998E-2</v>
      </c>
      <c r="H19" s="16">
        <v>44921</v>
      </c>
    </row>
    <row r="20" spans="1:9" ht="12.75" customHeight="1">
      <c r="A20">
        <v>8</v>
      </c>
      <c r="B20" t="s">
        <v>380</v>
      </c>
      <c r="C20" t="s">
        <v>306</v>
      </c>
      <c r="D20" t="s">
        <v>145</v>
      </c>
      <c r="E20" s="38">
        <v>50000000</v>
      </c>
      <c r="F20" s="14">
        <v>510.83300000000003</v>
      </c>
      <c r="G20" s="85">
        <v>6.6100000000000006E-2</v>
      </c>
      <c r="H20" s="16">
        <v>44774</v>
      </c>
    </row>
    <row r="21" spans="1:9" ht="12.75" customHeight="1">
      <c r="A21">
        <v>9</v>
      </c>
      <c r="B21" t="s">
        <v>312</v>
      </c>
      <c r="C21" t="s">
        <v>220</v>
      </c>
      <c r="D21" t="s">
        <v>299</v>
      </c>
      <c r="E21" s="38">
        <v>50000000</v>
      </c>
      <c r="F21" s="14">
        <v>458.601</v>
      </c>
      <c r="G21" s="85">
        <v>5.9400000000000001E-2</v>
      </c>
      <c r="H21" s="16">
        <v>44674</v>
      </c>
    </row>
    <row r="22" spans="1:9" ht="12.75" customHeight="1">
      <c r="A22" s="33"/>
      <c r="B22" s="33"/>
      <c r="C22" s="18" t="s">
        <v>79</v>
      </c>
      <c r="D22" s="18"/>
      <c r="E22" s="18"/>
      <c r="F22" s="19">
        <f>SUM(F19:F21)</f>
        <v>1485.3760000000002</v>
      </c>
      <c r="G22" s="20">
        <f>SUM(G19:G21)</f>
        <v>0.19230000000000003</v>
      </c>
      <c r="H22" s="21"/>
      <c r="I22" s="29"/>
    </row>
    <row r="23" spans="1:9" ht="12.75" customHeight="1">
      <c r="F23" s="14"/>
      <c r="G23" s="15"/>
      <c r="H23" s="16"/>
    </row>
    <row r="24" spans="1:9" ht="12.75" customHeight="1">
      <c r="C24" s="1" t="s">
        <v>135</v>
      </c>
      <c r="F24" s="14">
        <v>845.82040800000004</v>
      </c>
      <c r="G24" s="15">
        <v>0.10949999999999999</v>
      </c>
      <c r="H24" s="16"/>
    </row>
    <row r="25" spans="1:9" ht="12.75" customHeight="1">
      <c r="A25" s="33"/>
      <c r="B25" s="33"/>
      <c r="C25" s="18" t="s">
        <v>79</v>
      </c>
      <c r="D25" s="18"/>
      <c r="E25" s="18"/>
      <c r="F25" s="19">
        <f>SUM(F24:F24)</f>
        <v>845.82040800000004</v>
      </c>
      <c r="G25" s="20">
        <f>SUM(G24:G24)</f>
        <v>0.10949999999999999</v>
      </c>
      <c r="H25" s="21"/>
      <c r="I25" s="29"/>
    </row>
    <row r="26" spans="1:9" ht="12.75" customHeight="1">
      <c r="F26" s="14"/>
      <c r="G26" s="15"/>
      <c r="H26" s="16"/>
    </row>
    <row r="27" spans="1:9" ht="12.75" customHeight="1">
      <c r="C27" s="1" t="s">
        <v>136</v>
      </c>
      <c r="F27" s="14"/>
      <c r="G27" s="15"/>
      <c r="H27" s="16"/>
    </row>
    <row r="28" spans="1:9" ht="12.75" customHeight="1">
      <c r="C28" s="1" t="s">
        <v>137</v>
      </c>
      <c r="F28" s="14">
        <v>1128.1394230000001</v>
      </c>
      <c r="G28" s="15">
        <v>0.1459</v>
      </c>
      <c r="H28" s="16"/>
    </row>
    <row r="29" spans="1:9" ht="12.75" customHeight="1">
      <c r="A29" s="33"/>
      <c r="B29" s="33"/>
      <c r="C29" s="18" t="s">
        <v>79</v>
      </c>
      <c r="D29" s="18"/>
      <c r="E29" s="18"/>
      <c r="F29" s="19">
        <f>SUM(F28:F28)</f>
        <v>1128.1394230000001</v>
      </c>
      <c r="G29" s="20">
        <f>SUM(G28:G28)</f>
        <v>0.1459</v>
      </c>
      <c r="H29" s="21"/>
      <c r="I29" s="29"/>
    </row>
    <row r="30" spans="1:9" ht="12.75" customHeight="1">
      <c r="A30" s="31"/>
      <c r="B30" s="31"/>
      <c r="C30" s="22" t="s">
        <v>138</v>
      </c>
      <c r="D30" s="22"/>
      <c r="E30" s="22"/>
      <c r="F30" s="23">
        <f>SUM(F15,F22,F25,F29)</f>
        <v>7726.133831000001</v>
      </c>
      <c r="G30" s="24">
        <f>SUM(G15,G22,G25,G29)</f>
        <v>1</v>
      </c>
      <c r="H30" s="25"/>
      <c r="I30" s="30"/>
    </row>
    <row r="31" spans="1:9" ht="12.75" customHeight="1"/>
    <row r="32" spans="1:9" ht="12.75" customHeight="1">
      <c r="C32" s="1" t="s">
        <v>139</v>
      </c>
    </row>
    <row r="33" spans="3:5" ht="12.75" customHeight="1">
      <c r="C33" s="1" t="s">
        <v>386</v>
      </c>
    </row>
    <row r="34" spans="3:5" ht="12.75" customHeight="1">
      <c r="C34" s="1"/>
    </row>
    <row r="35" spans="3:5" ht="12.75" customHeight="1"/>
    <row r="36" spans="3:5" ht="12.75" customHeight="1">
      <c r="C36" s="41" t="s">
        <v>389</v>
      </c>
      <c r="D36" s="41"/>
      <c r="E36" s="41"/>
    </row>
    <row r="37" spans="3:5" ht="12.75" customHeight="1">
      <c r="C37" s="41" t="s">
        <v>390</v>
      </c>
      <c r="D37" s="43" t="s">
        <v>391</v>
      </c>
      <c r="E37" s="41"/>
    </row>
    <row r="38" spans="3:5" ht="12.75" customHeight="1">
      <c r="C38" s="41" t="s">
        <v>392</v>
      </c>
      <c r="D38" s="41"/>
      <c r="E38" s="41"/>
    </row>
    <row r="39" spans="3:5" ht="12.75" customHeight="1">
      <c r="C39" s="44" t="s">
        <v>393</v>
      </c>
      <c r="D39" s="45">
        <v>1088.201532</v>
      </c>
      <c r="E39" s="41"/>
    </row>
    <row r="40" spans="3:5" ht="12.75" customHeight="1">
      <c r="C40" s="44" t="s">
        <v>397</v>
      </c>
      <c r="D40" s="45">
        <v>1005.298</v>
      </c>
      <c r="E40" s="41"/>
    </row>
    <row r="41" spans="3:5" ht="12.75" customHeight="1">
      <c r="C41" s="44" t="s">
        <v>443</v>
      </c>
      <c r="D41" s="45">
        <v>1009.574695</v>
      </c>
      <c r="E41" s="41"/>
    </row>
    <row r="42" spans="3:5" ht="12.75" customHeight="1">
      <c r="C42" s="44" t="s">
        <v>398</v>
      </c>
      <c r="D42" s="46"/>
      <c r="E42" s="41"/>
    </row>
    <row r="43" spans="3:5" ht="12.75" customHeight="1">
      <c r="C43" s="44" t="s">
        <v>462</v>
      </c>
      <c r="D43" s="45">
        <v>1105.4432200000001</v>
      </c>
      <c r="E43" s="41"/>
    </row>
    <row r="44" spans="3:5" ht="12.75" customHeight="1">
      <c r="C44" s="44" t="s">
        <v>466</v>
      </c>
      <c r="D44" s="45">
        <v>998.558449</v>
      </c>
      <c r="E44" s="41"/>
    </row>
    <row r="45" spans="3:5" ht="12.75" customHeight="1">
      <c r="C45" s="44" t="s">
        <v>483</v>
      </c>
      <c r="D45" s="45">
        <v>1025.569479</v>
      </c>
      <c r="E45" s="41"/>
    </row>
    <row r="46" spans="3:5" ht="12.75" customHeight="1">
      <c r="C46" s="44" t="s">
        <v>467</v>
      </c>
      <c r="D46" s="45">
        <v>1105.892613</v>
      </c>
      <c r="E46" s="41"/>
    </row>
    <row r="47" spans="3:5" ht="12.75" customHeight="1">
      <c r="C47" s="44" t="s">
        <v>470</v>
      </c>
      <c r="D47" s="45">
        <v>1004.687909</v>
      </c>
      <c r="E47" s="41"/>
    </row>
    <row r="48" spans="3:5" ht="12.75" customHeight="1">
      <c r="C48" s="41" t="s">
        <v>399</v>
      </c>
      <c r="D48" s="58" t="s">
        <v>391</v>
      </c>
      <c r="E48" s="41"/>
    </row>
    <row r="49" spans="3:5" ht="12.75" customHeight="1">
      <c r="C49" s="41" t="s">
        <v>400</v>
      </c>
      <c r="D49" s="58" t="s">
        <v>391</v>
      </c>
      <c r="E49" s="41"/>
    </row>
    <row r="50" spans="3:5" ht="12.75" customHeight="1">
      <c r="C50" s="41" t="s">
        <v>401</v>
      </c>
      <c r="D50" s="58" t="s">
        <v>391</v>
      </c>
      <c r="E50" s="41"/>
    </row>
    <row r="51" spans="3:5" ht="12.75" customHeight="1">
      <c r="C51" s="41" t="s">
        <v>402</v>
      </c>
      <c r="D51" s="79" t="s">
        <v>495</v>
      </c>
      <c r="E51" s="41"/>
    </row>
    <row r="52" spans="3:5" ht="12.75" customHeight="1">
      <c r="C52" s="41" t="s">
        <v>449</v>
      </c>
      <c r="D52" s="49"/>
      <c r="E52" s="41"/>
    </row>
    <row r="53" spans="3:5" ht="12.75" customHeight="1">
      <c r="C53" s="50" t="s">
        <v>404</v>
      </c>
      <c r="D53" s="51" t="s">
        <v>405</v>
      </c>
      <c r="E53" s="51" t="s">
        <v>406</v>
      </c>
    </row>
    <row r="54" spans="3:5" ht="12.75" customHeight="1">
      <c r="C54" s="44" t="s">
        <v>498</v>
      </c>
      <c r="D54" s="52">
        <v>20.027517</v>
      </c>
      <c r="E54" s="52">
        <v>17.165606</v>
      </c>
    </row>
    <row r="55" spans="3:5" ht="12.75" customHeight="1">
      <c r="C55" s="44" t="s">
        <v>497</v>
      </c>
      <c r="D55" s="53">
        <v>14.879564</v>
      </c>
      <c r="E55" s="53">
        <v>12.75329</v>
      </c>
    </row>
    <row r="56" spans="3:5" ht="12.75" customHeight="1">
      <c r="C56" s="55" t="s">
        <v>411</v>
      </c>
      <c r="D56" s="53"/>
      <c r="E56" s="53"/>
    </row>
    <row r="57" spans="3:5" ht="12.75" customHeight="1">
      <c r="C57" s="56" t="s">
        <v>412</v>
      </c>
      <c r="D57" s="57"/>
      <c r="E57" s="57"/>
    </row>
  </sheetData>
  <mergeCells count="1">
    <mergeCell ref="C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LIQUID    </vt:lpstr>
      <vt:lpstr>ULTRA</vt:lpstr>
      <vt:lpstr>EQUITY </vt:lpstr>
      <vt:lpstr>DYNAMIC</vt:lpstr>
      <vt:lpstr>SHORT</vt:lpstr>
      <vt:lpstr>DYNAMIC MIP</vt:lpstr>
      <vt:lpstr>TREASURY  </vt:lpstr>
      <vt:lpstr>CREDIT OPPORTUNITIES</vt:lpstr>
      <vt:lpstr>Dynamic Bond</vt:lpstr>
      <vt:lpstr>Short Term Floating Rate</vt:lpstr>
    </vt:vector>
  </TitlesOfParts>
  <Company>CITI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ss44493</dc:creator>
  <cp:lastModifiedBy>X161602</cp:lastModifiedBy>
  <dcterms:created xsi:type="dcterms:W3CDTF">2011-07-16T04:33:57Z</dcterms:created>
  <dcterms:modified xsi:type="dcterms:W3CDTF">2013-02-08T09:25:16Z</dcterms:modified>
</cp:coreProperties>
</file>